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alexsmith/Documents/"/>
    </mc:Choice>
  </mc:AlternateContent>
  <xr:revisionPtr revIDLastSave="0" documentId="8_{509E37F8-B77E-3346-9F63-8997F02A6963}" xr6:coauthVersionLast="47" xr6:coauthVersionMax="47" xr10:uidLastSave="{00000000-0000-0000-0000-000000000000}"/>
  <bookViews>
    <workbookView xWindow="-35620" yWindow="-2060" windowWidth="27760" windowHeight="17500" xr2:uid="{00000000-000D-0000-FFFF-FFFF00000000}"/>
  </bookViews>
  <sheets>
    <sheet name="Solar Avoided Emissions" sheetId="1" r:id="rId1"/>
    <sheet name="Wind Avoided Emiss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8" i="2" l="1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G15" i="2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E15" i="2"/>
  <c r="F15" i="2" s="1"/>
  <c r="D15" i="2"/>
  <c r="J14" i="2"/>
  <c r="H9" i="2"/>
  <c r="H14" i="2" s="1"/>
  <c r="R4" i="2"/>
  <c r="R9" i="2" s="1"/>
  <c r="R14" i="2" s="1"/>
  <c r="J4" i="2"/>
  <c r="J9" i="2" s="1"/>
  <c r="V3" i="2"/>
  <c r="V4" i="2" s="1"/>
  <c r="V9" i="2" s="1"/>
  <c r="V14" i="2" s="1"/>
  <c r="R3" i="2"/>
  <c r="P3" i="2"/>
  <c r="P4" i="2" s="1"/>
  <c r="P9" i="2" s="1"/>
  <c r="P14" i="2" s="1"/>
  <c r="P17" i="2" s="1"/>
  <c r="P42" i="2" s="1"/>
  <c r="O3" i="2"/>
  <c r="O4" i="2" s="1"/>
  <c r="O9" i="2" s="1"/>
  <c r="O14" i="2" s="1"/>
  <c r="N3" i="2"/>
  <c r="N4" i="2" s="1"/>
  <c r="N9" i="2" s="1"/>
  <c r="N14" i="2" s="1"/>
  <c r="J3" i="2"/>
  <c r="H3" i="2"/>
  <c r="H4" i="2" s="1"/>
  <c r="G3" i="2"/>
  <c r="G4" i="2" s="1"/>
  <c r="G9" i="2" s="1"/>
  <c r="G14" i="2" s="1"/>
  <c r="F3" i="2"/>
  <c r="F4" i="2" s="1"/>
  <c r="F9" i="2" s="1"/>
  <c r="F14" i="2" s="1"/>
  <c r="C49" i="1"/>
  <c r="D49" i="1" s="1"/>
  <c r="C31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N23" i="1"/>
  <c r="M23" i="1"/>
  <c r="V14" i="1"/>
  <c r="V19" i="1" s="1"/>
  <c r="V23" i="1" s="1"/>
  <c r="U14" i="1"/>
  <c r="U19" i="1" s="1"/>
  <c r="U23" i="1" s="1"/>
  <c r="P14" i="1"/>
  <c r="P19" i="1" s="1"/>
  <c r="P23" i="1" s="1"/>
  <c r="O14" i="1"/>
  <c r="O19" i="1" s="1"/>
  <c r="O23" i="1" s="1"/>
  <c r="N14" i="1"/>
  <c r="N19" i="1" s="1"/>
  <c r="M14" i="1"/>
  <c r="M19" i="1" s="1"/>
  <c r="H14" i="1"/>
  <c r="H19" i="1" s="1"/>
  <c r="H23" i="1" s="1"/>
  <c r="G14" i="1"/>
  <c r="G19" i="1" s="1"/>
  <c r="G23" i="1" s="1"/>
  <c r="G26" i="1" s="1"/>
  <c r="F14" i="1"/>
  <c r="F19" i="1" s="1"/>
  <c r="F23" i="1" s="1"/>
  <c r="F26" i="1" s="1"/>
  <c r="E14" i="1"/>
  <c r="E19" i="1" s="1"/>
  <c r="E23" i="1" s="1"/>
  <c r="E26" i="1" s="1"/>
  <c r="V13" i="1"/>
  <c r="U13" i="1"/>
  <c r="U3" i="2" s="1"/>
  <c r="U4" i="2" s="1"/>
  <c r="U9" i="2" s="1"/>
  <c r="U14" i="2" s="1"/>
  <c r="T13" i="1"/>
  <c r="S13" i="1"/>
  <c r="R13" i="1"/>
  <c r="R14" i="1" s="1"/>
  <c r="R19" i="1" s="1"/>
  <c r="R23" i="1" s="1"/>
  <c r="Q13" i="1"/>
  <c r="P13" i="1"/>
  <c r="O13" i="1"/>
  <c r="N13" i="1"/>
  <c r="M13" i="1"/>
  <c r="M3" i="2" s="1"/>
  <c r="M4" i="2" s="1"/>
  <c r="M9" i="2" s="1"/>
  <c r="M14" i="2" s="1"/>
  <c r="M17" i="2" s="1"/>
  <c r="L13" i="1"/>
  <c r="K13" i="1"/>
  <c r="J13" i="1"/>
  <c r="J14" i="1" s="1"/>
  <c r="J19" i="1" s="1"/>
  <c r="J23" i="1" s="1"/>
  <c r="I13" i="1"/>
  <c r="H13" i="1"/>
  <c r="G13" i="1"/>
  <c r="F13" i="1"/>
  <c r="E13" i="1"/>
  <c r="E3" i="2" s="1"/>
  <c r="E4" i="2" s="1"/>
  <c r="E9" i="2" s="1"/>
  <c r="E14" i="2" s="1"/>
  <c r="E17" i="2" s="1"/>
  <c r="D13" i="1"/>
  <c r="C13" i="1"/>
  <c r="O24" i="1" l="1"/>
  <c r="P24" i="1" s="1"/>
  <c r="Q24" i="1" s="1"/>
  <c r="R24" i="1" s="1"/>
  <c r="S24" i="1" s="1"/>
  <c r="T24" i="1" s="1"/>
  <c r="U24" i="1" s="1"/>
  <c r="V24" i="1" s="1"/>
  <c r="N26" i="1"/>
  <c r="O26" i="1"/>
  <c r="V26" i="1"/>
  <c r="R17" i="2"/>
  <c r="R42" i="2" s="1"/>
  <c r="Q42" i="2"/>
  <c r="H17" i="2"/>
  <c r="H42" i="2" s="1"/>
  <c r="Q14" i="1"/>
  <c r="Q19" i="1" s="1"/>
  <c r="Q23" i="1" s="1"/>
  <c r="Q3" i="2"/>
  <c r="Q4" i="2" s="1"/>
  <c r="Q9" i="2" s="1"/>
  <c r="Q14" i="2" s="1"/>
  <c r="Q17" i="2" s="1"/>
  <c r="C21" i="2"/>
  <c r="D31" i="1"/>
  <c r="F17" i="2"/>
  <c r="F42" i="2" s="1"/>
  <c r="T42" i="2"/>
  <c r="J26" i="1"/>
  <c r="H26" i="1"/>
  <c r="G17" i="2"/>
  <c r="J17" i="2"/>
  <c r="J42" i="2" s="1"/>
  <c r="E42" i="2"/>
  <c r="M42" i="2"/>
  <c r="U42" i="2"/>
  <c r="O17" i="2"/>
  <c r="O42" i="2" s="1"/>
  <c r="I14" i="1"/>
  <c r="I19" i="1" s="1"/>
  <c r="I23" i="1" s="1"/>
  <c r="I26" i="1" s="1"/>
  <c r="I3" i="2"/>
  <c r="I4" i="2" s="1"/>
  <c r="I9" i="2" s="1"/>
  <c r="I14" i="2" s="1"/>
  <c r="I17" i="2" s="1"/>
  <c r="I42" i="2" s="1"/>
  <c r="E49" i="1"/>
  <c r="D54" i="1"/>
  <c r="C14" i="1"/>
  <c r="C19" i="1" s="1"/>
  <c r="C3" i="2"/>
  <c r="B13" i="1"/>
  <c r="K14" i="1"/>
  <c r="K19" i="1" s="1"/>
  <c r="K23" i="1" s="1"/>
  <c r="K26" i="1" s="1"/>
  <c r="K3" i="2"/>
  <c r="K4" i="2" s="1"/>
  <c r="K9" i="2" s="1"/>
  <c r="K14" i="2" s="1"/>
  <c r="K17" i="2" s="1"/>
  <c r="K42" i="2" s="1"/>
  <c r="N42" i="2"/>
  <c r="V42" i="2"/>
  <c r="U17" i="2"/>
  <c r="M26" i="1"/>
  <c r="N17" i="2"/>
  <c r="P26" i="1"/>
  <c r="V17" i="2"/>
  <c r="R26" i="1"/>
  <c r="S14" i="1"/>
  <c r="S19" i="1" s="1"/>
  <c r="S23" i="1" s="1"/>
  <c r="S26" i="1" s="1"/>
  <c r="S3" i="2"/>
  <c r="S4" i="2" s="1"/>
  <c r="S9" i="2" s="1"/>
  <c r="S14" i="2" s="1"/>
  <c r="S17" i="2" s="1"/>
  <c r="S42" i="2" s="1"/>
  <c r="D14" i="1"/>
  <c r="D19" i="1" s="1"/>
  <c r="D23" i="1" s="1"/>
  <c r="D26" i="1" s="1"/>
  <c r="C54" i="1" s="1"/>
  <c r="D3" i="2"/>
  <c r="D4" i="2" s="1"/>
  <c r="D9" i="2" s="1"/>
  <c r="D14" i="2" s="1"/>
  <c r="D17" i="2" s="1"/>
  <c r="D42" i="2" s="1"/>
  <c r="L14" i="1"/>
  <c r="L19" i="1" s="1"/>
  <c r="L23" i="1" s="1"/>
  <c r="L26" i="1" s="1"/>
  <c r="L3" i="2"/>
  <c r="L4" i="2" s="1"/>
  <c r="L9" i="2" s="1"/>
  <c r="L14" i="2" s="1"/>
  <c r="L17" i="2" s="1"/>
  <c r="L42" i="2" s="1"/>
  <c r="T14" i="1"/>
  <c r="T19" i="1" s="1"/>
  <c r="T23" i="1" s="1"/>
  <c r="T26" i="1" s="1"/>
  <c r="T3" i="2"/>
  <c r="T4" i="2" s="1"/>
  <c r="T9" i="2" s="1"/>
  <c r="T14" i="2" s="1"/>
  <c r="T17" i="2" s="1"/>
  <c r="G42" i="2"/>
  <c r="F49" i="1" l="1"/>
  <c r="E54" i="1"/>
  <c r="B3" i="2"/>
  <c r="C4" i="2"/>
  <c r="C9" i="2" s="1"/>
  <c r="C21" i="1"/>
  <c r="C20" i="1"/>
  <c r="C23" i="1"/>
  <c r="C26" i="1" s="1"/>
  <c r="D21" i="2"/>
  <c r="D26" i="2" s="1"/>
  <c r="E31" i="1"/>
  <c r="D36" i="1"/>
  <c r="Q26" i="1"/>
  <c r="U26" i="1"/>
  <c r="C14" i="2" l="1"/>
  <c r="C17" i="2" s="1"/>
  <c r="C10" i="2"/>
  <c r="C11" i="2"/>
  <c r="B54" i="1"/>
  <c r="C36" i="1"/>
  <c r="F31" i="1"/>
  <c r="E36" i="1"/>
  <c r="E21" i="2"/>
  <c r="E26" i="2" s="1"/>
  <c r="F54" i="1"/>
  <c r="G49" i="1"/>
  <c r="G31" i="1" l="1"/>
  <c r="F21" i="2"/>
  <c r="F26" i="2" s="1"/>
  <c r="F36" i="1"/>
  <c r="G54" i="1"/>
  <c r="H49" i="1"/>
  <c r="C42" i="2"/>
  <c r="C47" i="2" s="1"/>
  <c r="C26" i="2"/>
  <c r="H54" i="1" l="1"/>
  <c r="I49" i="1"/>
  <c r="G21" i="2"/>
  <c r="G26" i="2" s="1"/>
  <c r="G36" i="1"/>
  <c r="H31" i="1"/>
  <c r="H36" i="1" l="1"/>
  <c r="H21" i="2"/>
  <c r="H26" i="2" s="1"/>
  <c r="I31" i="1"/>
  <c r="I54" i="1"/>
  <c r="J49" i="1"/>
  <c r="J54" i="1" l="1"/>
  <c r="K49" i="1"/>
  <c r="I21" i="2"/>
  <c r="I26" i="2" s="1"/>
  <c r="I36" i="1"/>
  <c r="J31" i="1"/>
  <c r="J36" i="1" l="1"/>
  <c r="J21" i="2"/>
  <c r="J26" i="2" s="1"/>
  <c r="K31" i="1"/>
  <c r="L49" i="1"/>
  <c r="K54" i="1"/>
  <c r="M49" i="1" l="1"/>
  <c r="L54" i="1"/>
  <c r="K36" i="1"/>
  <c r="K21" i="2"/>
  <c r="K26" i="2" s="1"/>
  <c r="L31" i="1"/>
  <c r="L21" i="2" l="1"/>
  <c r="L26" i="2" s="1"/>
  <c r="M31" i="1"/>
  <c r="L36" i="1"/>
  <c r="N49" i="1"/>
  <c r="M54" i="1"/>
  <c r="N54" i="1" l="1"/>
  <c r="O49" i="1"/>
  <c r="N31" i="1"/>
  <c r="M36" i="1"/>
  <c r="M21" i="2"/>
  <c r="M26" i="2" s="1"/>
  <c r="O31" i="1" l="1"/>
  <c r="N21" i="2"/>
  <c r="N26" i="2" s="1"/>
  <c r="N36" i="1"/>
  <c r="O54" i="1"/>
  <c r="P49" i="1"/>
  <c r="P54" i="1" l="1"/>
  <c r="Q49" i="1"/>
  <c r="O21" i="2"/>
  <c r="O26" i="2" s="1"/>
  <c r="O36" i="1"/>
  <c r="P31" i="1"/>
  <c r="P36" i="1" l="1"/>
  <c r="P21" i="2"/>
  <c r="P26" i="2" s="1"/>
  <c r="Q31" i="1"/>
  <c r="Q54" i="1"/>
  <c r="R49" i="1"/>
  <c r="R54" i="1" l="1"/>
  <c r="S49" i="1"/>
  <c r="Q21" i="2"/>
  <c r="Q26" i="2" s="1"/>
  <c r="Q36" i="1"/>
  <c r="R31" i="1"/>
  <c r="R36" i="1" l="1"/>
  <c r="R21" i="2"/>
  <c r="R26" i="2" s="1"/>
  <c r="S31" i="1"/>
  <c r="T49" i="1"/>
  <c r="S54" i="1"/>
  <c r="U49" i="1" l="1"/>
  <c r="U54" i="1" s="1"/>
  <c r="T54" i="1"/>
  <c r="S36" i="1"/>
  <c r="S21" i="2"/>
  <c r="S26" i="2" s="1"/>
  <c r="T31" i="1"/>
  <c r="T21" i="2" l="1"/>
  <c r="T26" i="2" s="1"/>
  <c r="U31" i="1"/>
  <c r="T36" i="1"/>
  <c r="B59" i="1"/>
  <c r="V31" i="1" l="1"/>
  <c r="U36" i="1"/>
  <c r="U21" i="2"/>
  <c r="U26" i="2" s="1"/>
  <c r="V21" i="2" l="1"/>
  <c r="V26" i="2" s="1"/>
  <c r="C30" i="2" s="1"/>
  <c r="V36" i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4" authorId="0" shapeId="0" xr:uid="{00000000-0006-0000-0000-000002000000}">
      <text>
        <r>
          <rPr>
            <sz val="10"/>
            <color rgb="FF000000"/>
            <rFont val="Arial"/>
            <scheme val="minor"/>
          </rPr>
          <t>Assuming 25% of copper production goes to solar and wind.
	-Juzel Lloyd</t>
        </r>
      </text>
    </comment>
    <comment ref="A31" authorId="0" shapeId="0" xr:uid="{00000000-0006-0000-0000-000001000000}">
      <text>
        <r>
          <rPr>
            <sz val="10"/>
            <color rgb="FF000000"/>
            <rFont val="Arial"/>
            <scheme val="minor"/>
          </rPr>
          <t>Changed assumed starting point to 0.35 kg/kWh
	-Juzel Lloyd</t>
        </r>
      </text>
    </comment>
  </commentList>
</comments>
</file>

<file path=xl/sharedStrings.xml><?xml version="1.0" encoding="utf-8"?>
<sst xmlns="http://schemas.openxmlformats.org/spreadsheetml/2006/main" count="380" uniqueCount="53">
  <si>
    <t>Mining Production Values from Peter's Worksheet</t>
  </si>
  <si>
    <t>https://docs.google.com/spreadsheets/d/1TGVhF5rDF2lJgrZg-UGImXl7JAUKuMa8ZDqLmKWxlow/edit?usp=sharing</t>
  </si>
  <si>
    <t xml:space="preserve">Northmet </t>
  </si>
  <si>
    <t>Commodity (kgs)</t>
  </si>
  <si>
    <t>Lifetime Total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</si>
  <si>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</si>
  <si>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</si>
  <si>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</si>
  <si>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</si>
  <si>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</si>
  <si>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</si>
  <si>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</si>
  <si>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</si>
  <si>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</si>
  <si>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</si>
  <si>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</si>
  <si>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</si>
  <si>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</si>
  <si>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</si>
  <si>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</si>
  <si>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</si>
  <si>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</si>
  <si>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</si>
  <si>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</si>
  <si>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</si>
  <si>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Copper</t>
  </si>
  <si>
    <t>Twin Metals</t>
  </si>
  <si>
    <t>Commodity / Factor</t>
  </si>
  <si>
    <t>Copper Production (kgs)</t>
  </si>
  <si>
    <t>Northmet + Twin Metals</t>
  </si>
  <si>
    <t>Copper Production (kg)</t>
  </si>
  <si>
    <t>Copper Production (tons)</t>
  </si>
  <si>
    <t>Step 1</t>
  </si>
  <si>
    <t xml:space="preserve">Number of 1-MW solar units produced </t>
  </si>
  <si>
    <t>Average</t>
  </si>
  <si>
    <t>Step 2</t>
  </si>
  <si>
    <t>Total</t>
  </si>
  <si>
    <t>Total PV generation in each year (kWh) (24.6% capacity factor)</t>
  </si>
  <si>
    <t>Assessed years of operation for solar units produced in year X</t>
  </si>
  <si>
    <t>Total PV generation over 20-year period (kWh)</t>
  </si>
  <si>
    <t>Step 3</t>
  </si>
  <si>
    <t>Annual avoided emissions (tons) per kWh</t>
  </si>
  <si>
    <t>Step 4</t>
  </si>
  <si>
    <t>Annual avoided emissions from PV (tons)</t>
  </si>
  <si>
    <t>Step 5</t>
  </si>
  <si>
    <t>Cumulative avoided emissions from PV (tons)</t>
  </si>
  <si>
    <t>Alternative Scenario - holding the grid intensity constant</t>
  </si>
  <si>
    <t>Step 6</t>
  </si>
  <si>
    <t>Number of 1-MW onshore wind units produced</t>
  </si>
  <si>
    <t>Total Wind generation (kWh) in each year (34.6% capacity factor)</t>
  </si>
  <si>
    <t>Total wind generation over 20-year period (kWh)</t>
  </si>
  <si>
    <t>Annual avoided emissions from wind (tons)</t>
  </si>
  <si>
    <t>Cumulative avoided emissions from Wind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</si>
</sst>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docs.google.com/spreadsheets/d/1TGVhF5rDF2lJgrZg-UGImXl7JAUKuMa8ZDqLmKWxlow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59"/>
  <sheetViews>
    <sheetView tabSelected="1" workbookViewId="0"/>
  </sheetViews>
  <sheetFormatPr baseColWidth="10" defaultColWidth="12.6640625" defaultRowHeight="15.75" customHeight="1" x14ac:dyDescent="0.15"/>
  <cols>
    <col min="1" max="1" width="33.6640625" customWidth="1"/>
  </cols>
  <sheetData>
    <row r="1" spans="1:22" ht="15.75" customHeight="1" x14ac:dyDescent="0.15">
      <c r="A1" s="1" t="s">
        <v>0</v>
      </c>
    </row>
    <row r="2" spans="1:22" ht="15.75" customHeight="1" x14ac:dyDescent="0.15">
      <c r="A2" s="2" t="s">
        <v>1</v>
      </c>
    </row>
    <row r="4" spans="1:22" ht="15.75" customHeight="1" x14ac:dyDescent="0.15">
      <c r="A4" s="1" t="s">
        <v>2</v>
      </c>
    </row>
    <row r="5" spans="1:22" ht="15.75" customHeight="1" x14ac:dyDescent="0.1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1" t="s">
        <v>23</v>
      </c>
      <c r="V5" s="1" t="s">
        <v>24</v>
      </c>
    </row>
    <row r="6" spans="1:22" ht="15.75" customHeight="1" x14ac:dyDescent="0.15">
      <c r="A6" s="1" t="s">
        <v>25</v>
      </c>
      <c r="B6" s="3">
        <v>541651443.69599998</v>
      </c>
      <c r="C6" s="3">
        <v>20906055.280000001</v>
      </c>
      <c r="D6" s="3">
        <v>29613660.903999999</v>
      </c>
      <c r="E6" s="3">
        <v>29649948.263999999</v>
      </c>
      <c r="F6" s="3">
        <v>30831101.831999999</v>
      </c>
      <c r="G6" s="3">
        <v>29256684</v>
      </c>
      <c r="H6" s="3">
        <v>29453089.335999999</v>
      </c>
      <c r="I6" s="3">
        <v>29059825.072000001</v>
      </c>
      <c r="J6" s="3">
        <v>28471062.655999999</v>
      </c>
      <c r="K6" s="3">
        <v>28569038.528000001</v>
      </c>
      <c r="L6" s="3">
        <v>28176681.447999999</v>
      </c>
      <c r="M6" s="3">
        <v>28274657.32</v>
      </c>
      <c r="N6" s="3">
        <v>29256684</v>
      </c>
      <c r="O6" s="3">
        <v>28176681.447999999</v>
      </c>
      <c r="P6" s="3">
        <v>27196922.728</v>
      </c>
      <c r="Q6" s="3">
        <v>26121456.096000001</v>
      </c>
      <c r="R6" s="3">
        <v>23395368.175999999</v>
      </c>
      <c r="S6" s="3">
        <v>23589505.552000001</v>
      </c>
      <c r="T6" s="3">
        <v>25926411.535999998</v>
      </c>
      <c r="U6" s="3">
        <v>27001424.576000001</v>
      </c>
      <c r="V6" s="3">
        <v>18725184.943999998</v>
      </c>
    </row>
    <row r="8" spans="1:22" ht="15.75" customHeight="1" x14ac:dyDescent="0.15">
      <c r="A8" s="1" t="s">
        <v>26</v>
      </c>
    </row>
    <row r="9" spans="1:22" ht="15.75" customHeight="1" x14ac:dyDescent="0.15">
      <c r="A9" s="4" t="s">
        <v>27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4" t="s">
        <v>16</v>
      </c>
      <c r="O9" s="4" t="s">
        <v>17</v>
      </c>
      <c r="P9" s="4" t="s">
        <v>18</v>
      </c>
      <c r="Q9" s="4" t="s">
        <v>19</v>
      </c>
      <c r="R9" s="4" t="s">
        <v>20</v>
      </c>
      <c r="S9" s="4" t="s">
        <v>21</v>
      </c>
      <c r="T9" s="4" t="s">
        <v>22</v>
      </c>
      <c r="U9" s="4" t="s">
        <v>23</v>
      </c>
      <c r="V9" s="4" t="s">
        <v>24</v>
      </c>
    </row>
    <row r="10" spans="1:22" ht="15.75" customHeight="1" x14ac:dyDescent="0.15">
      <c r="A10" s="1" t="s">
        <v>28</v>
      </c>
      <c r="C10" s="3">
        <v>42104000</v>
      </c>
      <c r="D10" s="3">
        <v>53622000.000000007</v>
      </c>
      <c r="E10" s="3">
        <v>51636000</v>
      </c>
      <c r="F10" s="3">
        <v>47961000</v>
      </c>
      <c r="G10" s="3">
        <v>47742000</v>
      </c>
      <c r="H10" s="3">
        <v>49575000</v>
      </c>
      <c r="I10" s="3">
        <v>47376000</v>
      </c>
      <c r="J10" s="3">
        <v>45016000</v>
      </c>
      <c r="K10" s="3">
        <v>46339999.999999993</v>
      </c>
      <c r="L10" s="3">
        <v>47002000</v>
      </c>
      <c r="M10" s="3">
        <v>47664000</v>
      </c>
      <c r="N10" s="3">
        <v>46339999.999999993</v>
      </c>
      <c r="O10" s="3">
        <v>46339999.999999993</v>
      </c>
      <c r="P10" s="3">
        <v>47664000</v>
      </c>
      <c r="Q10" s="3">
        <v>45609000</v>
      </c>
      <c r="R10" s="3">
        <v>44404000</v>
      </c>
      <c r="S10" s="3">
        <v>44268000</v>
      </c>
      <c r="T10" s="3">
        <v>42770000.000000007</v>
      </c>
      <c r="U10" s="3">
        <v>43296000</v>
      </c>
      <c r="V10" s="3">
        <v>40382000</v>
      </c>
    </row>
    <row r="12" spans="1:22" ht="15.75" customHeight="1" x14ac:dyDescent="0.15">
      <c r="A12" s="5" t="s">
        <v>29</v>
      </c>
      <c r="B12" s="1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  <c r="O12" s="5" t="s">
        <v>17</v>
      </c>
      <c r="P12" s="5" t="s">
        <v>18</v>
      </c>
      <c r="Q12" s="5" t="s">
        <v>19</v>
      </c>
      <c r="R12" s="5" t="s">
        <v>20</v>
      </c>
      <c r="S12" s="5" t="s">
        <v>21</v>
      </c>
      <c r="T12" s="5" t="s">
        <v>22</v>
      </c>
      <c r="U12" s="5" t="s">
        <v>23</v>
      </c>
      <c r="V12" s="5" t="s">
        <v>24</v>
      </c>
    </row>
    <row r="13" spans="1:22" ht="15.75" customHeight="1" x14ac:dyDescent="0.15">
      <c r="A13" s="1" t="s">
        <v>30</v>
      </c>
      <c r="B13" s="3">
        <f>SUM(C13:V13)</f>
        <v>1468762443.6960003</v>
      </c>
      <c r="C13" s="3">
        <f t="shared" ref="C13:V13" si="0">C6+C10</f>
        <v>63010055.280000001</v>
      </c>
      <c r="D13" s="3">
        <f t="shared" si="0"/>
        <v>83235660.904000014</v>
      </c>
      <c r="E13" s="3">
        <f t="shared" si="0"/>
        <v>81285948.263999999</v>
      </c>
      <c r="F13" s="3">
        <f t="shared" si="0"/>
        <v>78792101.832000002</v>
      </c>
      <c r="G13" s="3">
        <f t="shared" si="0"/>
        <v>76998684</v>
      </c>
      <c r="H13" s="3">
        <f t="shared" si="0"/>
        <v>79028089.335999995</v>
      </c>
      <c r="I13" s="3">
        <f t="shared" si="0"/>
        <v>76435825.071999997</v>
      </c>
      <c r="J13" s="3">
        <f t="shared" si="0"/>
        <v>73487062.656000003</v>
      </c>
      <c r="K13" s="3">
        <f t="shared" si="0"/>
        <v>74909038.527999997</v>
      </c>
      <c r="L13" s="3">
        <f t="shared" si="0"/>
        <v>75178681.447999999</v>
      </c>
      <c r="M13" s="3">
        <f t="shared" si="0"/>
        <v>75938657.319999993</v>
      </c>
      <c r="N13" s="3">
        <f t="shared" si="0"/>
        <v>75596684</v>
      </c>
      <c r="O13" s="3">
        <f t="shared" si="0"/>
        <v>74516681.447999984</v>
      </c>
      <c r="P13" s="3">
        <f t="shared" si="0"/>
        <v>74860922.728</v>
      </c>
      <c r="Q13" s="3">
        <f t="shared" si="0"/>
        <v>71730456.096000001</v>
      </c>
      <c r="R13" s="3">
        <f t="shared" si="0"/>
        <v>67799368.175999999</v>
      </c>
      <c r="S13" s="3">
        <f t="shared" si="0"/>
        <v>67857505.552000001</v>
      </c>
      <c r="T13" s="3">
        <f t="shared" si="0"/>
        <v>68696411.536000013</v>
      </c>
      <c r="U13" s="3">
        <f t="shared" si="0"/>
        <v>70297424.576000005</v>
      </c>
      <c r="V13" s="3">
        <f t="shared" si="0"/>
        <v>59107184.943999998</v>
      </c>
    </row>
    <row r="14" spans="1:22" ht="15.75" customHeight="1" x14ac:dyDescent="0.15">
      <c r="A14" s="1" t="s">
        <v>31</v>
      </c>
      <c r="C14" s="1">
        <f t="shared" ref="C14:V14" si="1">(C13*0.25)/1000</f>
        <v>15752.51382</v>
      </c>
      <c r="D14" s="1">
        <f t="shared" si="1"/>
        <v>20808.915226000005</v>
      </c>
      <c r="E14" s="1">
        <f t="shared" si="1"/>
        <v>20321.487065999998</v>
      </c>
      <c r="F14" s="1">
        <f t="shared" si="1"/>
        <v>19698.025458</v>
      </c>
      <c r="G14" s="1">
        <f t="shared" si="1"/>
        <v>19249.670999999998</v>
      </c>
      <c r="H14" s="1">
        <f t="shared" si="1"/>
        <v>19757.022333999997</v>
      </c>
      <c r="I14" s="1">
        <f t="shared" si="1"/>
        <v>19108.956267999998</v>
      </c>
      <c r="J14" s="1">
        <f t="shared" si="1"/>
        <v>18371.765664000002</v>
      </c>
      <c r="K14" s="1">
        <f t="shared" si="1"/>
        <v>18727.259631999998</v>
      </c>
      <c r="L14" s="1">
        <f t="shared" si="1"/>
        <v>18794.670362000001</v>
      </c>
      <c r="M14" s="1">
        <f t="shared" si="1"/>
        <v>18984.66433</v>
      </c>
      <c r="N14" s="1">
        <f t="shared" si="1"/>
        <v>18899.170999999998</v>
      </c>
      <c r="O14" s="1">
        <f t="shared" si="1"/>
        <v>18629.170361999997</v>
      </c>
      <c r="P14" s="1">
        <f t="shared" si="1"/>
        <v>18715.230682000001</v>
      </c>
      <c r="Q14" s="1">
        <f t="shared" si="1"/>
        <v>17932.614023999999</v>
      </c>
      <c r="R14" s="1">
        <f t="shared" si="1"/>
        <v>16949.842044000001</v>
      </c>
      <c r="S14" s="1">
        <f t="shared" si="1"/>
        <v>16964.376388000001</v>
      </c>
      <c r="T14" s="1">
        <f t="shared" si="1"/>
        <v>17174.102884000004</v>
      </c>
      <c r="U14" s="1">
        <f t="shared" si="1"/>
        <v>17574.356144000001</v>
      </c>
      <c r="V14" s="1">
        <f t="shared" si="1"/>
        <v>14776.796236</v>
      </c>
    </row>
    <row r="16" spans="1:22" ht="15.75" customHeight="1" x14ac:dyDescent="0.15">
      <c r="A16" s="6" t="s">
        <v>32</v>
      </c>
    </row>
    <row r="18" spans="1:22" ht="15.75" customHeight="1" x14ac:dyDescent="0.15">
      <c r="B18" s="6"/>
      <c r="C18" s="5" t="s">
        <v>5</v>
      </c>
      <c r="D18" s="5" t="s">
        <v>6</v>
      </c>
      <c r="E18" s="5" t="s">
        <v>7</v>
      </c>
      <c r="F18" s="5" t="s">
        <v>8</v>
      </c>
      <c r="G18" s="5" t="s">
        <v>9</v>
      </c>
      <c r="H18" s="5" t="s">
        <v>10</v>
      </c>
      <c r="I18" s="5" t="s">
        <v>11</v>
      </c>
      <c r="J18" s="5" t="s">
        <v>12</v>
      </c>
      <c r="K18" s="5" t="s">
        <v>13</v>
      </c>
      <c r="L18" s="5" t="s">
        <v>14</v>
      </c>
      <c r="M18" s="5" t="s">
        <v>15</v>
      </c>
      <c r="N18" s="5" t="s">
        <v>16</v>
      </c>
      <c r="O18" s="5" t="s">
        <v>17</v>
      </c>
      <c r="P18" s="5" t="s">
        <v>18</v>
      </c>
      <c r="Q18" s="5" t="s">
        <v>19</v>
      </c>
      <c r="R18" s="5" t="s">
        <v>20</v>
      </c>
      <c r="S18" s="5" t="s">
        <v>21</v>
      </c>
      <c r="T18" s="5" t="s">
        <v>22</v>
      </c>
      <c r="U18" s="5" t="s">
        <v>23</v>
      </c>
      <c r="V18" s="5" t="s">
        <v>24</v>
      </c>
    </row>
    <row r="19" spans="1:22" ht="15.75" customHeight="1" x14ac:dyDescent="0.15">
      <c r="A19" s="1" t="s">
        <v>33</v>
      </c>
      <c r="C19" s="1">
        <f t="shared" ref="C19:V19" si="2">C14/2.84</f>
        <v>5546.659795774648</v>
      </c>
      <c r="D19" s="1">
        <f t="shared" si="2"/>
        <v>7327.0828260563403</v>
      </c>
      <c r="E19" s="1">
        <f t="shared" si="2"/>
        <v>7155.4531922535207</v>
      </c>
      <c r="F19" s="1">
        <f t="shared" si="2"/>
        <v>6935.9244570422543</v>
      </c>
      <c r="G19" s="1">
        <f t="shared" si="2"/>
        <v>6778.0531690140842</v>
      </c>
      <c r="H19" s="1">
        <f t="shared" si="2"/>
        <v>6956.6980049295771</v>
      </c>
      <c r="I19" s="1">
        <f t="shared" si="2"/>
        <v>6728.5057281690133</v>
      </c>
      <c r="J19" s="1">
        <f t="shared" si="2"/>
        <v>6468.9315718309872</v>
      </c>
      <c r="K19" s="1">
        <f t="shared" si="2"/>
        <v>6594.105504225352</v>
      </c>
      <c r="L19" s="1">
        <f t="shared" si="2"/>
        <v>6617.841676760564</v>
      </c>
      <c r="M19" s="1">
        <f t="shared" si="2"/>
        <v>6684.7409612676056</v>
      </c>
      <c r="N19" s="1">
        <f t="shared" si="2"/>
        <v>6654.637676056338</v>
      </c>
      <c r="O19" s="1">
        <f t="shared" si="2"/>
        <v>6559.567028873239</v>
      </c>
      <c r="P19" s="1">
        <f t="shared" si="2"/>
        <v>6589.8699584507049</v>
      </c>
      <c r="Q19" s="1">
        <f t="shared" si="2"/>
        <v>6314.3007126760558</v>
      </c>
      <c r="R19" s="1">
        <f t="shared" si="2"/>
        <v>5968.2542408450709</v>
      </c>
      <c r="S19" s="1">
        <f t="shared" si="2"/>
        <v>5973.3719676056344</v>
      </c>
      <c r="T19" s="1">
        <f t="shared" si="2"/>
        <v>6047.2193253521145</v>
      </c>
      <c r="U19" s="1">
        <f t="shared" si="2"/>
        <v>6188.1535718309869</v>
      </c>
      <c r="V19" s="1">
        <f t="shared" si="2"/>
        <v>5203.0972661971837</v>
      </c>
    </row>
    <row r="20" spans="1:22" ht="15.75" customHeight="1" x14ac:dyDescent="0.15">
      <c r="B20" s="1" t="s">
        <v>34</v>
      </c>
      <c r="C20" s="1">
        <f>AVERAGE(C19:V19)</f>
        <v>6464.6234317605631</v>
      </c>
    </row>
    <row r="21" spans="1:22" ht="15.75" customHeight="1" x14ac:dyDescent="0.15">
      <c r="A21" s="6" t="s">
        <v>35</v>
      </c>
      <c r="B21" s="1" t="s">
        <v>36</v>
      </c>
      <c r="C21" s="1">
        <f>SUM(C19:V19)</f>
        <v>129292.46863521126</v>
      </c>
    </row>
    <row r="22" spans="1:22" ht="15.75" customHeight="1" x14ac:dyDescent="0.15">
      <c r="C22" s="5" t="s">
        <v>5</v>
      </c>
      <c r="D22" s="5" t="s">
        <v>6</v>
      </c>
      <c r="E22" s="5" t="s">
        <v>7</v>
      </c>
      <c r="F22" s="5" t="s">
        <v>8</v>
      </c>
      <c r="G22" s="5" t="s">
        <v>9</v>
      </c>
      <c r="H22" s="5" t="s">
        <v>10</v>
      </c>
      <c r="I22" s="5" t="s">
        <v>11</v>
      </c>
      <c r="J22" s="5" t="s">
        <v>12</v>
      </c>
      <c r="K22" s="5" t="s">
        <v>13</v>
      </c>
      <c r="L22" s="5" t="s">
        <v>14</v>
      </c>
      <c r="M22" s="5" t="s">
        <v>15</v>
      </c>
      <c r="N22" s="5" t="s">
        <v>16</v>
      </c>
      <c r="O22" s="5" t="s">
        <v>17</v>
      </c>
      <c r="P22" s="5" t="s">
        <v>18</v>
      </c>
      <c r="Q22" s="5" t="s">
        <v>19</v>
      </c>
      <c r="R22" s="5" t="s">
        <v>20</v>
      </c>
      <c r="S22" s="5" t="s">
        <v>21</v>
      </c>
      <c r="T22" s="5" t="s">
        <v>22</v>
      </c>
      <c r="U22" s="5" t="s">
        <v>23</v>
      </c>
      <c r="V22" s="5" t="s">
        <v>24</v>
      </c>
    </row>
    <row r="23" spans="1:22" ht="15.75" customHeight="1" x14ac:dyDescent="0.15">
      <c r="A23" s="1" t="s">
        <v>37</v>
      </c>
      <c r="C23" s="1">
        <f t="shared" ref="C23:V23" si="3">C19*2154960</f>
        <v>11952829993.502535</v>
      </c>
      <c r="D23" s="1">
        <f t="shared" si="3"/>
        <v>15789570406.838371</v>
      </c>
      <c r="E23" s="1">
        <f t="shared" si="3"/>
        <v>15419715411.178646</v>
      </c>
      <c r="F23" s="1">
        <f t="shared" si="3"/>
        <v>14946639767.947777</v>
      </c>
      <c r="G23" s="1">
        <f t="shared" si="3"/>
        <v>14606433457.098591</v>
      </c>
      <c r="H23" s="1">
        <f t="shared" si="3"/>
        <v>14991405932.703041</v>
      </c>
      <c r="I23" s="1">
        <f t="shared" si="3"/>
        <v>14499660703.975098</v>
      </c>
      <c r="J23" s="1">
        <f t="shared" si="3"/>
        <v>13940288780.032904</v>
      </c>
      <c r="K23" s="1">
        <f t="shared" si="3"/>
        <v>14210033597.385464</v>
      </c>
      <c r="L23" s="1">
        <f t="shared" si="3"/>
        <v>14261184099.751945</v>
      </c>
      <c r="M23" s="1">
        <f t="shared" si="3"/>
        <v>14405349381.89324</v>
      </c>
      <c r="N23" s="1">
        <f t="shared" si="3"/>
        <v>14340478006.394365</v>
      </c>
      <c r="O23" s="1">
        <f t="shared" si="3"/>
        <v>14135604564.540674</v>
      </c>
      <c r="P23" s="1">
        <f t="shared" si="3"/>
        <v>14200906165.662931</v>
      </c>
      <c r="Q23" s="1">
        <f t="shared" si="3"/>
        <v>13607065463.788393</v>
      </c>
      <c r="R23" s="1">
        <f t="shared" si="3"/>
        <v>12861349158.851494</v>
      </c>
      <c r="S23" s="1">
        <f t="shared" si="3"/>
        <v>12872377655.311438</v>
      </c>
      <c r="T23" s="1">
        <f t="shared" si="3"/>
        <v>13031515757.360792</v>
      </c>
      <c r="U23" s="1">
        <f t="shared" si="3"/>
        <v>13335223421.152905</v>
      </c>
      <c r="V23" s="1">
        <f t="shared" si="3"/>
        <v>11212466484.764282</v>
      </c>
    </row>
    <row r="24" spans="1:22" ht="15.75" customHeight="1" x14ac:dyDescent="0.15">
      <c r="A24" s="1" t="s">
        <v>38</v>
      </c>
      <c r="C24" s="1">
        <v>20</v>
      </c>
      <c r="D24" s="1">
        <f t="shared" ref="D24:V24" si="4">C24-1</f>
        <v>19</v>
      </c>
      <c r="E24" s="1">
        <f t="shared" si="4"/>
        <v>18</v>
      </c>
      <c r="F24" s="1">
        <f t="shared" si="4"/>
        <v>17</v>
      </c>
      <c r="G24" s="1">
        <f t="shared" si="4"/>
        <v>16</v>
      </c>
      <c r="H24" s="1">
        <f t="shared" si="4"/>
        <v>15</v>
      </c>
      <c r="I24" s="1">
        <f t="shared" si="4"/>
        <v>14</v>
      </c>
      <c r="J24" s="1">
        <f t="shared" si="4"/>
        <v>13</v>
      </c>
      <c r="K24" s="1">
        <f t="shared" si="4"/>
        <v>12</v>
      </c>
      <c r="L24" s="1">
        <f t="shared" si="4"/>
        <v>11</v>
      </c>
      <c r="M24" s="1">
        <f t="shared" si="4"/>
        <v>10</v>
      </c>
      <c r="N24" s="1">
        <f t="shared" si="4"/>
        <v>9</v>
      </c>
      <c r="O24" s="1">
        <f t="shared" si="4"/>
        <v>8</v>
      </c>
      <c r="P24" s="1">
        <f t="shared" si="4"/>
        <v>7</v>
      </c>
      <c r="Q24" s="1">
        <f t="shared" si="4"/>
        <v>6</v>
      </c>
      <c r="R24" s="1">
        <f t="shared" si="4"/>
        <v>5</v>
      </c>
      <c r="S24" s="1">
        <f t="shared" si="4"/>
        <v>4</v>
      </c>
      <c r="T24" s="1">
        <f t="shared" si="4"/>
        <v>3</v>
      </c>
      <c r="U24" s="1">
        <f t="shared" si="4"/>
        <v>2</v>
      </c>
      <c r="V24" s="1">
        <f t="shared" si="4"/>
        <v>1</v>
      </c>
    </row>
    <row r="25" spans="1:22" ht="15.75" customHeight="1" x14ac:dyDescent="0.15">
      <c r="C25" s="1"/>
      <c r="D25" s="1"/>
      <c r="E25" s="1"/>
      <c r="F25" s="1"/>
    </row>
    <row r="26" spans="1:22" ht="15.75" customHeight="1" x14ac:dyDescent="0.15">
      <c r="A26" s="1" t="s">
        <v>39</v>
      </c>
      <c r="C26" s="1">
        <f t="shared" ref="C26:V26" si="5">C23*C24</f>
        <v>239056599870.05069</v>
      </c>
      <c r="D26" s="1">
        <f t="shared" si="5"/>
        <v>300001837729.92908</v>
      </c>
      <c r="E26" s="1">
        <f t="shared" si="5"/>
        <v>277554877401.21564</v>
      </c>
      <c r="F26" s="1">
        <f t="shared" si="5"/>
        <v>254092876055.11221</v>
      </c>
      <c r="G26" s="1">
        <f t="shared" si="5"/>
        <v>233702935313.57745</v>
      </c>
      <c r="H26" s="1">
        <f t="shared" si="5"/>
        <v>224871088990.54562</v>
      </c>
      <c r="I26" s="1">
        <f t="shared" si="5"/>
        <v>202995249855.65137</v>
      </c>
      <c r="J26" s="1">
        <f t="shared" si="5"/>
        <v>181223754140.42773</v>
      </c>
      <c r="K26" s="1">
        <f t="shared" si="5"/>
        <v>170520403168.62555</v>
      </c>
      <c r="L26" s="1">
        <f t="shared" si="5"/>
        <v>156873025097.27139</v>
      </c>
      <c r="M26" s="1">
        <f t="shared" si="5"/>
        <v>144053493818.9324</v>
      </c>
      <c r="N26" s="1">
        <f t="shared" si="5"/>
        <v>129064302057.54929</v>
      </c>
      <c r="O26" s="1">
        <f t="shared" si="5"/>
        <v>113084836516.32539</v>
      </c>
      <c r="P26" s="1">
        <f t="shared" si="5"/>
        <v>99406343159.640518</v>
      </c>
      <c r="Q26" s="1">
        <f t="shared" si="5"/>
        <v>81642392782.730362</v>
      </c>
      <c r="R26" s="1">
        <f t="shared" si="5"/>
        <v>64306745794.257469</v>
      </c>
      <c r="S26" s="1">
        <f t="shared" si="5"/>
        <v>51489510621.24575</v>
      </c>
      <c r="T26" s="1">
        <f t="shared" si="5"/>
        <v>39094547272.082375</v>
      </c>
      <c r="U26" s="1">
        <f t="shared" si="5"/>
        <v>26670446842.305809</v>
      </c>
      <c r="V26" s="1">
        <f t="shared" si="5"/>
        <v>11212466484.764282</v>
      </c>
    </row>
    <row r="27" spans="1:22" ht="15.75" customHeight="1" x14ac:dyDescent="0.15">
      <c r="C27" s="1"/>
      <c r="D27" s="1"/>
      <c r="E27" s="1"/>
      <c r="F27" s="1"/>
    </row>
    <row r="29" spans="1:22" ht="15.75" customHeight="1" x14ac:dyDescent="0.15">
      <c r="A29" s="6" t="s">
        <v>40</v>
      </c>
    </row>
    <row r="30" spans="1:22" ht="15.75" customHeight="1" x14ac:dyDescent="0.15">
      <c r="C30" s="5" t="s">
        <v>5</v>
      </c>
      <c r="D30" s="5" t="s">
        <v>6</v>
      </c>
      <c r="E30" s="5" t="s">
        <v>7</v>
      </c>
      <c r="F30" s="5" t="s">
        <v>8</v>
      </c>
      <c r="G30" s="5" t="s">
        <v>9</v>
      </c>
      <c r="H30" s="5" t="s">
        <v>10</v>
      </c>
      <c r="I30" s="5" t="s">
        <v>11</v>
      </c>
      <c r="J30" s="5" t="s">
        <v>12</v>
      </c>
      <c r="K30" s="5" t="s">
        <v>13</v>
      </c>
      <c r="L30" s="5" t="s">
        <v>14</v>
      </c>
      <c r="M30" s="5" t="s">
        <v>15</v>
      </c>
      <c r="N30" s="5" t="s">
        <v>16</v>
      </c>
      <c r="O30" s="5" t="s">
        <v>17</v>
      </c>
      <c r="P30" s="5" t="s">
        <v>18</v>
      </c>
      <c r="Q30" s="5" t="s">
        <v>19</v>
      </c>
      <c r="R30" s="5" t="s">
        <v>20</v>
      </c>
      <c r="S30" s="5" t="s">
        <v>21</v>
      </c>
      <c r="T30" s="5" t="s">
        <v>22</v>
      </c>
      <c r="U30" s="5" t="s">
        <v>23</v>
      </c>
      <c r="V30" s="5" t="s">
        <v>24</v>
      </c>
    </row>
    <row r="31" spans="1:22" ht="15.75" customHeight="1" x14ac:dyDescent="0.15">
      <c r="A31" s="1" t="s">
        <v>41</v>
      </c>
      <c r="C31" s="1">
        <f>0.35/1000</f>
        <v>3.5E-4</v>
      </c>
      <c r="D31" s="1">
        <f t="shared" ref="D31:V31" si="6">C31*0.9722</f>
        <v>3.4026999999999999E-4</v>
      </c>
      <c r="E31" s="1">
        <f t="shared" si="6"/>
        <v>3.3081049399999999E-4</v>
      </c>
      <c r="F31" s="1">
        <f t="shared" si="6"/>
        <v>3.2161396226679999E-4</v>
      </c>
      <c r="G31" s="1">
        <f t="shared" si="6"/>
        <v>3.1267309411578295E-4</v>
      </c>
      <c r="H31" s="1">
        <f t="shared" si="6"/>
        <v>3.0398078209936419E-4</v>
      </c>
      <c r="I31" s="1">
        <f t="shared" si="6"/>
        <v>2.9553011635700184E-4</v>
      </c>
      <c r="J31" s="1">
        <f t="shared" si="6"/>
        <v>2.8731437912227719E-4</v>
      </c>
      <c r="K31" s="1">
        <f t="shared" si="6"/>
        <v>2.7932703938267784E-4</v>
      </c>
      <c r="L31" s="1">
        <f t="shared" si="6"/>
        <v>2.715617476878394E-4</v>
      </c>
      <c r="M31" s="1">
        <f t="shared" si="6"/>
        <v>2.6401233110211745E-4</v>
      </c>
      <c r="N31" s="1">
        <f t="shared" si="6"/>
        <v>2.5667278829747856E-4</v>
      </c>
      <c r="O31" s="1">
        <f t="shared" si="6"/>
        <v>2.4953728478280864E-4</v>
      </c>
      <c r="P31" s="1">
        <f t="shared" si="6"/>
        <v>2.4260014826584656E-4</v>
      </c>
      <c r="Q31" s="1">
        <f t="shared" si="6"/>
        <v>2.3585586414405602E-4</v>
      </c>
      <c r="R31" s="1">
        <f t="shared" si="6"/>
        <v>2.2929907112085126E-4</v>
      </c>
      <c r="S31" s="1">
        <f t="shared" si="6"/>
        <v>2.2292455694369157E-4</v>
      </c>
      <c r="T31" s="1">
        <f t="shared" si="6"/>
        <v>2.1672725426065694E-4</v>
      </c>
      <c r="U31" s="1">
        <f t="shared" si="6"/>
        <v>2.1070223659221067E-4</v>
      </c>
      <c r="V31" s="1">
        <f t="shared" si="6"/>
        <v>2.0484471441494721E-4</v>
      </c>
    </row>
    <row r="33" spans="1:22" ht="15.75" customHeight="1" x14ac:dyDescent="0.15">
      <c r="A33" s="6" t="s">
        <v>42</v>
      </c>
    </row>
    <row r="35" spans="1:22" ht="15.75" customHeight="1" x14ac:dyDescent="0.15">
      <c r="C35" s="5" t="s">
        <v>5</v>
      </c>
      <c r="D35" s="5" t="s">
        <v>6</v>
      </c>
      <c r="E35" s="5" t="s">
        <v>7</v>
      </c>
      <c r="F35" s="5" t="s">
        <v>8</v>
      </c>
      <c r="G35" s="5" t="s">
        <v>9</v>
      </c>
      <c r="H35" s="5" t="s">
        <v>10</v>
      </c>
      <c r="I35" s="5" t="s">
        <v>11</v>
      </c>
      <c r="J35" s="5" t="s">
        <v>12</v>
      </c>
      <c r="K35" s="5" t="s">
        <v>13</v>
      </c>
      <c r="L35" s="5" t="s">
        <v>14</v>
      </c>
      <c r="M35" s="5" t="s">
        <v>15</v>
      </c>
      <c r="N35" s="5" t="s">
        <v>16</v>
      </c>
      <c r="O35" s="5" t="s">
        <v>17</v>
      </c>
      <c r="P35" s="5" t="s">
        <v>18</v>
      </c>
      <c r="Q35" s="5" t="s">
        <v>19</v>
      </c>
      <c r="R35" s="5" t="s">
        <v>20</v>
      </c>
      <c r="S35" s="5" t="s">
        <v>21</v>
      </c>
      <c r="T35" s="5" t="s">
        <v>22</v>
      </c>
      <c r="U35" s="5" t="s">
        <v>23</v>
      </c>
      <c r="V35" s="5" t="s">
        <v>24</v>
      </c>
    </row>
    <row r="36" spans="1:22" ht="15.75" customHeight="1" x14ac:dyDescent="0.15">
      <c r="A36" s="1" t="s">
        <v>43</v>
      </c>
      <c r="C36" s="1">
        <f t="shared" ref="C36:V36" si="7">C31*C26</f>
        <v>83669809.954517737</v>
      </c>
      <c r="D36" s="1">
        <f t="shared" si="7"/>
        <v>102081625.32436296</v>
      </c>
      <c r="E36" s="1">
        <f t="shared" si="7"/>
        <v>91818066.105205581</v>
      </c>
      <c r="F36" s="1">
        <f t="shared" si="7"/>
        <v>81719816.65185155</v>
      </c>
      <c r="G36" s="1">
        <f t="shared" si="7"/>
        <v>73072619.888436943</v>
      </c>
      <c r="H36" s="1">
        <f t="shared" si="7"/>
        <v>68356489.50288178</v>
      </c>
      <c r="I36" s="1">
        <f t="shared" si="7"/>
        <v>59991209.809759311</v>
      </c>
      <c r="J36" s="1">
        <f t="shared" si="7"/>
        <v>52068190.403065205</v>
      </c>
      <c r="K36" s="1">
        <f t="shared" si="7"/>
        <v>47630959.371432774</v>
      </c>
      <c r="L36" s="1">
        <f t="shared" si="7"/>
        <v>42600712.86049331</v>
      </c>
      <c r="M36" s="1">
        <f t="shared" si="7"/>
        <v>38031898.706540808</v>
      </c>
      <c r="N36" s="1">
        <f t="shared" si="7"/>
        <v>33127294.278779175</v>
      </c>
      <c r="O36" s="1">
        <f t="shared" si="7"/>
        <v>28218883.054391649</v>
      </c>
      <c r="P36" s="1">
        <f t="shared" si="7"/>
        <v>24115993.589094412</v>
      </c>
      <c r="Q36" s="1">
        <f t="shared" si="7"/>
        <v>19255837.100559313</v>
      </c>
      <c r="R36" s="1">
        <f t="shared" si="7"/>
        <v>14745477.077427946</v>
      </c>
      <c r="S36" s="1">
        <f t="shared" si="7"/>
        <v>11478276.34248871</v>
      </c>
      <c r="T36" s="1">
        <f t="shared" si="7"/>
        <v>8472853.886841869</v>
      </c>
      <c r="U36" s="1">
        <f t="shared" si="7"/>
        <v>5619522.8005874967</v>
      </c>
      <c r="V36" s="1">
        <f t="shared" si="7"/>
        <v>2296814.4949587062</v>
      </c>
    </row>
    <row r="39" spans="1:22" ht="15.75" customHeight="1" x14ac:dyDescent="0.15">
      <c r="A39" s="6" t="s">
        <v>44</v>
      </c>
    </row>
    <row r="41" spans="1:22" ht="15.75" customHeight="1" x14ac:dyDescent="0.15">
      <c r="A41" s="1" t="s">
        <v>45</v>
      </c>
      <c r="C41" s="1">
        <f>SUM(C36:V36)</f>
        <v>888372351.20367742</v>
      </c>
    </row>
    <row r="45" spans="1:22" ht="15.75" customHeight="1" x14ac:dyDescent="0.15">
      <c r="A45" s="7" t="s">
        <v>46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7" spans="1:22" ht="15.75" customHeight="1" x14ac:dyDescent="0.15">
      <c r="A47" s="6" t="s">
        <v>42</v>
      </c>
    </row>
    <row r="48" spans="1:22" ht="15.75" customHeight="1" x14ac:dyDescent="0.15">
      <c r="B48" s="5" t="s">
        <v>5</v>
      </c>
      <c r="C48" s="5" t="s">
        <v>6</v>
      </c>
      <c r="D48" s="5" t="s">
        <v>7</v>
      </c>
      <c r="E48" s="5" t="s">
        <v>8</v>
      </c>
      <c r="F48" s="5" t="s">
        <v>9</v>
      </c>
      <c r="G48" s="5" t="s">
        <v>10</v>
      </c>
      <c r="H48" s="5" t="s">
        <v>11</v>
      </c>
      <c r="I48" s="5" t="s">
        <v>12</v>
      </c>
      <c r="J48" s="5" t="s">
        <v>13</v>
      </c>
      <c r="K48" s="5" t="s">
        <v>14</v>
      </c>
      <c r="L48" s="5" t="s">
        <v>15</v>
      </c>
      <c r="M48" s="5" t="s">
        <v>16</v>
      </c>
      <c r="N48" s="5" t="s">
        <v>17</v>
      </c>
      <c r="O48" s="5" t="s">
        <v>18</v>
      </c>
      <c r="P48" s="5" t="s">
        <v>19</v>
      </c>
      <c r="Q48" s="5" t="s">
        <v>20</v>
      </c>
      <c r="R48" s="5" t="s">
        <v>21</v>
      </c>
      <c r="S48" s="5" t="s">
        <v>22</v>
      </c>
      <c r="T48" s="5" t="s">
        <v>23</v>
      </c>
      <c r="U48" s="5" t="s">
        <v>24</v>
      </c>
    </row>
    <row r="49" spans="1:21" ht="15.75" customHeight="1" x14ac:dyDescent="0.15">
      <c r="A49" s="1" t="s">
        <v>41</v>
      </c>
      <c r="B49" s="1">
        <v>0.35</v>
      </c>
      <c r="C49" s="1">
        <f t="shared" ref="C49:U49" si="8">B49</f>
        <v>0.35</v>
      </c>
      <c r="D49" s="1">
        <f t="shared" si="8"/>
        <v>0.35</v>
      </c>
      <c r="E49" s="1">
        <f t="shared" si="8"/>
        <v>0.35</v>
      </c>
      <c r="F49" s="1">
        <f t="shared" si="8"/>
        <v>0.35</v>
      </c>
      <c r="G49" s="1">
        <f t="shared" si="8"/>
        <v>0.35</v>
      </c>
      <c r="H49" s="1">
        <f t="shared" si="8"/>
        <v>0.35</v>
      </c>
      <c r="I49" s="1">
        <f t="shared" si="8"/>
        <v>0.35</v>
      </c>
      <c r="J49" s="1">
        <f t="shared" si="8"/>
        <v>0.35</v>
      </c>
      <c r="K49" s="1">
        <f t="shared" si="8"/>
        <v>0.35</v>
      </c>
      <c r="L49" s="1">
        <f t="shared" si="8"/>
        <v>0.35</v>
      </c>
      <c r="M49" s="1">
        <f t="shared" si="8"/>
        <v>0.35</v>
      </c>
      <c r="N49" s="1">
        <f t="shared" si="8"/>
        <v>0.35</v>
      </c>
      <c r="O49" s="1">
        <f t="shared" si="8"/>
        <v>0.35</v>
      </c>
      <c r="P49" s="1">
        <f t="shared" si="8"/>
        <v>0.35</v>
      </c>
      <c r="Q49" s="1">
        <f t="shared" si="8"/>
        <v>0.35</v>
      </c>
      <c r="R49" s="1">
        <f t="shared" si="8"/>
        <v>0.35</v>
      </c>
      <c r="S49" s="1">
        <f t="shared" si="8"/>
        <v>0.35</v>
      </c>
      <c r="T49" s="1">
        <f t="shared" si="8"/>
        <v>0.35</v>
      </c>
      <c r="U49" s="1">
        <f t="shared" si="8"/>
        <v>0.35</v>
      </c>
    </row>
    <row r="52" spans="1:21" ht="13" x14ac:dyDescent="0.15">
      <c r="A52" s="6" t="s">
        <v>44</v>
      </c>
    </row>
    <row r="53" spans="1:21" ht="13" x14ac:dyDescent="0.15">
      <c r="B53" s="5" t="s">
        <v>5</v>
      </c>
      <c r="C53" s="5" t="s">
        <v>6</v>
      </c>
      <c r="D53" s="5" t="s">
        <v>7</v>
      </c>
      <c r="E53" s="5" t="s">
        <v>8</v>
      </c>
      <c r="F53" s="5" t="s">
        <v>9</v>
      </c>
      <c r="G53" s="5" t="s">
        <v>10</v>
      </c>
      <c r="H53" s="5" t="s">
        <v>11</v>
      </c>
      <c r="I53" s="5" t="s">
        <v>12</v>
      </c>
      <c r="J53" s="5" t="s">
        <v>13</v>
      </c>
      <c r="K53" s="5" t="s">
        <v>14</v>
      </c>
      <c r="L53" s="5" t="s">
        <v>15</v>
      </c>
      <c r="M53" s="5" t="s">
        <v>16</v>
      </c>
      <c r="N53" s="5" t="s">
        <v>17</v>
      </c>
      <c r="O53" s="5" t="s">
        <v>18</v>
      </c>
      <c r="P53" s="5" t="s">
        <v>19</v>
      </c>
      <c r="Q53" s="5" t="s">
        <v>20</v>
      </c>
      <c r="R53" s="5" t="s">
        <v>21</v>
      </c>
      <c r="S53" s="5" t="s">
        <v>22</v>
      </c>
      <c r="T53" s="5" t="s">
        <v>23</v>
      </c>
      <c r="U53" s="5" t="s">
        <v>24</v>
      </c>
    </row>
    <row r="54" spans="1:21" ht="13" x14ac:dyDescent="0.15">
      <c r="A54" s="1" t="s">
        <v>43</v>
      </c>
      <c r="B54" s="1">
        <f t="shared" ref="B54:U54" si="9">B49*C26</f>
        <v>83669809954.517731</v>
      </c>
      <c r="C54" s="1">
        <f t="shared" si="9"/>
        <v>105000643205.47517</v>
      </c>
      <c r="D54" s="1">
        <f t="shared" si="9"/>
        <v>97144207090.425461</v>
      </c>
      <c r="E54" s="1">
        <f t="shared" si="9"/>
        <v>88932506619.289276</v>
      </c>
      <c r="F54" s="1">
        <f t="shared" si="9"/>
        <v>81796027359.752106</v>
      </c>
      <c r="G54" s="1">
        <f t="shared" si="9"/>
        <v>78704881146.690964</v>
      </c>
      <c r="H54" s="1">
        <f t="shared" si="9"/>
        <v>71048337449.477982</v>
      </c>
      <c r="I54" s="1">
        <f t="shared" si="9"/>
        <v>63428313949.149704</v>
      </c>
      <c r="J54" s="1">
        <f t="shared" si="9"/>
        <v>59682141109.018936</v>
      </c>
      <c r="K54" s="1">
        <f t="shared" si="9"/>
        <v>54905558784.044983</v>
      </c>
      <c r="L54" s="1">
        <f t="shared" si="9"/>
        <v>50418722836.626335</v>
      </c>
      <c r="M54" s="1">
        <f t="shared" si="9"/>
        <v>45172505720.14225</v>
      </c>
      <c r="N54" s="1">
        <f t="shared" si="9"/>
        <v>39579692780.713882</v>
      </c>
      <c r="O54" s="1">
        <f t="shared" si="9"/>
        <v>34792220105.874176</v>
      </c>
      <c r="P54" s="1">
        <f t="shared" si="9"/>
        <v>28574837473.955624</v>
      </c>
      <c r="Q54" s="1">
        <f t="shared" si="9"/>
        <v>22507361027.990112</v>
      </c>
      <c r="R54" s="1">
        <f t="shared" si="9"/>
        <v>18021328717.436012</v>
      </c>
      <c r="S54" s="1">
        <f t="shared" si="9"/>
        <v>13683091545.22883</v>
      </c>
      <c r="T54" s="1">
        <f t="shared" si="9"/>
        <v>9334656394.8070316</v>
      </c>
      <c r="U54" s="1">
        <f t="shared" si="9"/>
        <v>3924363269.6674986</v>
      </c>
    </row>
    <row r="57" spans="1:21" ht="13" x14ac:dyDescent="0.15">
      <c r="A57" s="6" t="s">
        <v>47</v>
      </c>
    </row>
    <row r="59" spans="1:21" ht="13" x14ac:dyDescent="0.15">
      <c r="A59" s="1" t="s">
        <v>45</v>
      </c>
      <c r="B59" s="1">
        <f>SUM(B54:U54)</f>
        <v>1050321206540.2839</v>
      </c>
    </row>
  </sheetData>
  <hyperlinks>
    <hyperlink ref="A2" r:id="rId1" xr:uid="{00000000-0004-0000-0000-000000000000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V47"/>
  <sheetViews>
    <sheetView workbookViewId="0"/>
  </sheetViews>
  <sheetFormatPr baseColWidth="10" defaultColWidth="12.6640625" defaultRowHeight="15.75" customHeight="1" x14ac:dyDescent="0.15"/>
  <cols>
    <col min="1" max="1" width="35.5" customWidth="1"/>
  </cols>
  <sheetData>
    <row r="2" spans="1:22" ht="15.75" customHeight="1" x14ac:dyDescent="0.15">
      <c r="A2" s="5" t="s">
        <v>29</v>
      </c>
      <c r="B2" s="1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24</v>
      </c>
    </row>
    <row r="3" spans="1:22" ht="15.75" customHeight="1" x14ac:dyDescent="0.15">
      <c r="A3" s="1" t="s">
        <v>30</v>
      </c>
      <c r="B3" s="3">
        <f>SUM(C3:V3)</f>
        <v>1468762443.6960003</v>
      </c>
      <c r="C3" s="3">
        <f>'Solar Avoided Emissions'!C13</f>
        <v>63010055.280000001</v>
      </c>
      <c r="D3" s="3">
        <f>'Solar Avoided Emissions'!D13</f>
        <v>83235660.904000014</v>
      </c>
      <c r="E3" s="3">
        <f>'Solar Avoided Emissions'!E13</f>
        <v>81285948.263999999</v>
      </c>
      <c r="F3" s="3">
        <f>'Solar Avoided Emissions'!F13</f>
        <v>78792101.832000002</v>
      </c>
      <c r="G3" s="3">
        <f>'Solar Avoided Emissions'!G13</f>
        <v>76998684</v>
      </c>
      <c r="H3" s="3">
        <f>'Solar Avoided Emissions'!H13</f>
        <v>79028089.335999995</v>
      </c>
      <c r="I3" s="3">
        <f>'Solar Avoided Emissions'!I13</f>
        <v>76435825.071999997</v>
      </c>
      <c r="J3" s="3">
        <f>'Solar Avoided Emissions'!J13</f>
        <v>73487062.656000003</v>
      </c>
      <c r="K3" s="3">
        <f>'Solar Avoided Emissions'!K13</f>
        <v>74909038.527999997</v>
      </c>
      <c r="L3" s="3">
        <f>'Solar Avoided Emissions'!L13</f>
        <v>75178681.447999999</v>
      </c>
      <c r="M3" s="3">
        <f>'Solar Avoided Emissions'!M13</f>
        <v>75938657.319999993</v>
      </c>
      <c r="N3" s="3">
        <f>'Solar Avoided Emissions'!N13</f>
        <v>75596684</v>
      </c>
      <c r="O3" s="3">
        <f>'Solar Avoided Emissions'!O13</f>
        <v>74516681.447999984</v>
      </c>
      <c r="P3" s="3">
        <f>'Solar Avoided Emissions'!P13</f>
        <v>74860922.728</v>
      </c>
      <c r="Q3" s="3">
        <f>'Solar Avoided Emissions'!Q13</f>
        <v>71730456.096000001</v>
      </c>
      <c r="R3" s="3">
        <f>'Solar Avoided Emissions'!R13</f>
        <v>67799368.175999999</v>
      </c>
      <c r="S3" s="3">
        <f>'Solar Avoided Emissions'!S13</f>
        <v>67857505.552000001</v>
      </c>
      <c r="T3" s="3">
        <f>'Solar Avoided Emissions'!T13</f>
        <v>68696411.536000013</v>
      </c>
      <c r="U3" s="3">
        <f>'Solar Avoided Emissions'!U13</f>
        <v>70297424.576000005</v>
      </c>
      <c r="V3" s="3">
        <f>'Solar Avoided Emissions'!V13</f>
        <v>59107184.943999998</v>
      </c>
    </row>
    <row r="4" spans="1:22" ht="15.75" customHeight="1" x14ac:dyDescent="0.15">
      <c r="A4" s="1" t="s">
        <v>31</v>
      </c>
      <c r="C4" s="1">
        <f t="shared" ref="C4:V4" si="0">(C3*0.25)/1000</f>
        <v>15752.51382</v>
      </c>
      <c r="D4" s="1">
        <f t="shared" si="0"/>
        <v>20808.915226000005</v>
      </c>
      <c r="E4" s="1">
        <f t="shared" si="0"/>
        <v>20321.487065999998</v>
      </c>
      <c r="F4" s="1">
        <f t="shared" si="0"/>
        <v>19698.025458</v>
      </c>
      <c r="G4" s="1">
        <f t="shared" si="0"/>
        <v>19249.670999999998</v>
      </c>
      <c r="H4" s="1">
        <f t="shared" si="0"/>
        <v>19757.022333999997</v>
      </c>
      <c r="I4" s="1">
        <f t="shared" si="0"/>
        <v>19108.956267999998</v>
      </c>
      <c r="J4" s="1">
        <f t="shared" si="0"/>
        <v>18371.765664000002</v>
      </c>
      <c r="K4" s="1">
        <f t="shared" si="0"/>
        <v>18727.259631999998</v>
      </c>
      <c r="L4" s="1">
        <f t="shared" si="0"/>
        <v>18794.670362000001</v>
      </c>
      <c r="M4" s="1">
        <f t="shared" si="0"/>
        <v>18984.66433</v>
      </c>
      <c r="N4" s="1">
        <f t="shared" si="0"/>
        <v>18899.170999999998</v>
      </c>
      <c r="O4" s="1">
        <f t="shared" si="0"/>
        <v>18629.170361999997</v>
      </c>
      <c r="P4" s="1">
        <f t="shared" si="0"/>
        <v>18715.230682000001</v>
      </c>
      <c r="Q4" s="1">
        <f t="shared" si="0"/>
        <v>17932.614023999999</v>
      </c>
      <c r="R4" s="1">
        <f t="shared" si="0"/>
        <v>16949.842044000001</v>
      </c>
      <c r="S4" s="1">
        <f t="shared" si="0"/>
        <v>16964.376388000001</v>
      </c>
      <c r="T4" s="1">
        <f t="shared" si="0"/>
        <v>17174.102884000004</v>
      </c>
      <c r="U4" s="1">
        <f t="shared" si="0"/>
        <v>17574.356144000001</v>
      </c>
      <c r="V4" s="1">
        <f t="shared" si="0"/>
        <v>14776.796236</v>
      </c>
    </row>
    <row r="6" spans="1:22" ht="15.75" customHeight="1" x14ac:dyDescent="0.15">
      <c r="A6" s="6" t="s">
        <v>32</v>
      </c>
    </row>
    <row r="8" spans="1:22" ht="15.75" customHeight="1" x14ac:dyDescent="0.15"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5" t="s">
        <v>17</v>
      </c>
      <c r="P8" s="5" t="s">
        <v>18</v>
      </c>
      <c r="Q8" s="5" t="s">
        <v>19</v>
      </c>
      <c r="R8" s="5" t="s">
        <v>20</v>
      </c>
      <c r="S8" s="5" t="s">
        <v>21</v>
      </c>
      <c r="T8" s="5" t="s">
        <v>22</v>
      </c>
      <c r="U8" s="5" t="s">
        <v>23</v>
      </c>
      <c r="V8" s="5" t="s">
        <v>24</v>
      </c>
    </row>
    <row r="9" spans="1:22" ht="15.75" customHeight="1" x14ac:dyDescent="0.15">
      <c r="A9" s="1" t="s">
        <v>48</v>
      </c>
      <c r="C9" s="1">
        <f t="shared" ref="C9:V9" si="1">C4/2.369</f>
        <v>6649.4359729843809</v>
      </c>
      <c r="D9" s="1">
        <f t="shared" si="1"/>
        <v>8783.8392680455909</v>
      </c>
      <c r="E9" s="1">
        <f t="shared" si="1"/>
        <v>8578.086562262557</v>
      </c>
      <c r="F9" s="1">
        <f t="shared" si="1"/>
        <v>8314.9115483326295</v>
      </c>
      <c r="G9" s="1">
        <f t="shared" si="1"/>
        <v>8125.6525960320796</v>
      </c>
      <c r="H9" s="1">
        <f t="shared" si="1"/>
        <v>8339.815252849301</v>
      </c>
      <c r="I9" s="1">
        <f t="shared" si="1"/>
        <v>8066.2542287885171</v>
      </c>
      <c r="J9" s="1">
        <f t="shared" si="1"/>
        <v>7755.0720405234279</v>
      </c>
      <c r="K9" s="1">
        <f t="shared" si="1"/>
        <v>7905.1328121570268</v>
      </c>
      <c r="L9" s="1">
        <f t="shared" si="1"/>
        <v>7933.5881646264243</v>
      </c>
      <c r="M9" s="1">
        <f t="shared" si="1"/>
        <v>8013.7882355424217</v>
      </c>
      <c r="N9" s="1">
        <f t="shared" si="1"/>
        <v>7977.6998733642877</v>
      </c>
      <c r="O9" s="1">
        <f t="shared" si="1"/>
        <v>7863.72746390882</v>
      </c>
      <c r="P9" s="1">
        <f t="shared" si="1"/>
        <v>7900.0551633600671</v>
      </c>
      <c r="Q9" s="1">
        <f t="shared" si="1"/>
        <v>7569.6977728999564</v>
      </c>
      <c r="R9" s="1">
        <f t="shared" si="1"/>
        <v>7154.8510105529758</v>
      </c>
      <c r="S9" s="1">
        <f t="shared" si="1"/>
        <v>7160.986233853946</v>
      </c>
      <c r="T9" s="1">
        <f t="shared" si="1"/>
        <v>7249.5157804981009</v>
      </c>
      <c r="U9" s="1">
        <f t="shared" si="1"/>
        <v>7418.470301392993</v>
      </c>
      <c r="V9" s="1">
        <f t="shared" si="1"/>
        <v>6237.5670054875472</v>
      </c>
    </row>
    <row r="10" spans="1:22" ht="15.75" customHeight="1" x14ac:dyDescent="0.15">
      <c r="A10" s="1"/>
      <c r="B10" s="1" t="s">
        <v>34</v>
      </c>
      <c r="C10" s="1">
        <f>AVERAGE(C9:V9)</f>
        <v>7749.9073643731517</v>
      </c>
    </row>
    <row r="11" spans="1:22" ht="15.75" customHeight="1" x14ac:dyDescent="0.15">
      <c r="A11" s="6" t="s">
        <v>35</v>
      </c>
      <c r="B11" s="1" t="s">
        <v>36</v>
      </c>
      <c r="C11" s="1">
        <f>SUM(C9:V9)</f>
        <v>154998.14728746304</v>
      </c>
    </row>
    <row r="12" spans="1:22" ht="15.75" customHeight="1" x14ac:dyDescent="0.15">
      <c r="C12" s="1"/>
    </row>
    <row r="13" spans="1:22" ht="15.75" customHeight="1" x14ac:dyDescent="0.15"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  <c r="K13" s="5" t="s">
        <v>13</v>
      </c>
      <c r="L13" s="5" t="s">
        <v>14</v>
      </c>
      <c r="M13" s="5" t="s">
        <v>15</v>
      </c>
      <c r="N13" s="5" t="s">
        <v>16</v>
      </c>
      <c r="O13" s="5" t="s">
        <v>17</v>
      </c>
      <c r="P13" s="5" t="s">
        <v>18</v>
      </c>
      <c r="Q13" s="5" t="s">
        <v>19</v>
      </c>
      <c r="R13" s="5" t="s">
        <v>20</v>
      </c>
      <c r="S13" s="5" t="s">
        <v>21</v>
      </c>
      <c r="T13" s="5" t="s">
        <v>22</v>
      </c>
      <c r="U13" s="5" t="s">
        <v>23</v>
      </c>
      <c r="V13" s="5" t="s">
        <v>24</v>
      </c>
    </row>
    <row r="14" spans="1:22" ht="15.75" customHeight="1" x14ac:dyDescent="0.15">
      <c r="A14" s="1" t="s">
        <v>49</v>
      </c>
      <c r="C14" s="1">
        <f t="shared" ref="C14:V14" si="2">C9*3030960</f>
        <v>20154174456.676739</v>
      </c>
      <c r="D14" s="1">
        <f t="shared" si="2"/>
        <v>26623465467.875465</v>
      </c>
      <c r="E14" s="1">
        <f t="shared" si="2"/>
        <v>25999837246.755322</v>
      </c>
      <c r="F14" s="1">
        <f t="shared" si="2"/>
        <v>25202164306.534267</v>
      </c>
      <c r="G14" s="1">
        <f t="shared" si="2"/>
        <v>24628527992.469391</v>
      </c>
      <c r="H14" s="1">
        <f t="shared" si="2"/>
        <v>25277646438.776119</v>
      </c>
      <c r="I14" s="1">
        <f t="shared" si="2"/>
        <v>24448493917.288845</v>
      </c>
      <c r="J14" s="1">
        <f t="shared" si="2"/>
        <v>23505313151.944889</v>
      </c>
      <c r="K14" s="1">
        <f t="shared" si="2"/>
        <v>23960141348.335461</v>
      </c>
      <c r="L14" s="1">
        <f t="shared" si="2"/>
        <v>24046388383.456108</v>
      </c>
      <c r="M14" s="1">
        <f t="shared" si="2"/>
        <v>24289471590.399658</v>
      </c>
      <c r="N14" s="1">
        <f t="shared" si="2"/>
        <v>24180089208.172222</v>
      </c>
      <c r="O14" s="1">
        <f t="shared" si="2"/>
        <v>23834643394.009079</v>
      </c>
      <c r="P14" s="1">
        <f t="shared" si="2"/>
        <v>23944751197.937828</v>
      </c>
      <c r="Q14" s="1">
        <f t="shared" si="2"/>
        <v>22943451161.748852</v>
      </c>
      <c r="R14" s="1">
        <f t="shared" si="2"/>
        <v>21686067218.945648</v>
      </c>
      <c r="S14" s="1">
        <f t="shared" si="2"/>
        <v>21704662835.361958</v>
      </c>
      <c r="T14" s="1">
        <f t="shared" si="2"/>
        <v>21972992350.058525</v>
      </c>
      <c r="U14" s="1">
        <f t="shared" si="2"/>
        <v>22485086744.710106</v>
      </c>
      <c r="V14" s="1">
        <f t="shared" si="2"/>
        <v>18905816090.952538</v>
      </c>
    </row>
    <row r="15" spans="1:22" ht="15.75" customHeight="1" x14ac:dyDescent="0.15">
      <c r="A15" s="1" t="s">
        <v>38</v>
      </c>
      <c r="C15" s="1">
        <v>20</v>
      </c>
      <c r="D15" s="1">
        <f t="shared" ref="D15:V15" si="3">C15-1</f>
        <v>19</v>
      </c>
      <c r="E15" s="1">
        <f t="shared" si="3"/>
        <v>18</v>
      </c>
      <c r="F15" s="1">
        <f t="shared" si="3"/>
        <v>17</v>
      </c>
      <c r="G15" s="1">
        <f t="shared" si="3"/>
        <v>16</v>
      </c>
      <c r="H15" s="1">
        <f t="shared" si="3"/>
        <v>15</v>
      </c>
      <c r="I15" s="1">
        <f t="shared" si="3"/>
        <v>14</v>
      </c>
      <c r="J15" s="1">
        <f t="shared" si="3"/>
        <v>13</v>
      </c>
      <c r="K15" s="1">
        <f t="shared" si="3"/>
        <v>12</v>
      </c>
      <c r="L15" s="1">
        <f t="shared" si="3"/>
        <v>11</v>
      </c>
      <c r="M15" s="1">
        <f t="shared" si="3"/>
        <v>10</v>
      </c>
      <c r="N15" s="1">
        <f t="shared" si="3"/>
        <v>9</v>
      </c>
      <c r="O15" s="1">
        <f t="shared" si="3"/>
        <v>8</v>
      </c>
      <c r="P15" s="1">
        <f t="shared" si="3"/>
        <v>7</v>
      </c>
      <c r="Q15" s="1">
        <f t="shared" si="3"/>
        <v>6</v>
      </c>
      <c r="R15" s="1">
        <f t="shared" si="3"/>
        <v>5</v>
      </c>
      <c r="S15" s="1">
        <f t="shared" si="3"/>
        <v>4</v>
      </c>
      <c r="T15" s="1">
        <f t="shared" si="3"/>
        <v>3</v>
      </c>
      <c r="U15" s="1">
        <f t="shared" si="3"/>
        <v>2</v>
      </c>
      <c r="V15" s="1">
        <f t="shared" si="3"/>
        <v>1</v>
      </c>
    </row>
    <row r="16" spans="1:22" ht="15.75" customHeight="1" x14ac:dyDescent="0.15">
      <c r="A16" s="1"/>
    </row>
    <row r="17" spans="1:22" ht="15.75" customHeight="1" x14ac:dyDescent="0.15">
      <c r="A17" s="1" t="s">
        <v>50</v>
      </c>
      <c r="C17" s="1">
        <f t="shared" ref="C17:V17" si="4">C14*C15</f>
        <v>403083489133.53479</v>
      </c>
      <c r="D17" s="1">
        <f t="shared" si="4"/>
        <v>505845843889.63385</v>
      </c>
      <c r="E17" s="1">
        <f t="shared" si="4"/>
        <v>467997070441.59576</v>
      </c>
      <c r="F17" s="1">
        <f t="shared" si="4"/>
        <v>428436793211.08252</v>
      </c>
      <c r="G17" s="1">
        <f t="shared" si="4"/>
        <v>394056447879.51025</v>
      </c>
      <c r="H17" s="1">
        <f t="shared" si="4"/>
        <v>379164696581.64178</v>
      </c>
      <c r="I17" s="1">
        <f t="shared" si="4"/>
        <v>342278914842.04382</v>
      </c>
      <c r="J17" s="1">
        <f t="shared" si="4"/>
        <v>305569070975.28357</v>
      </c>
      <c r="K17" s="1">
        <f t="shared" si="4"/>
        <v>287521696180.02551</v>
      </c>
      <c r="L17" s="1">
        <f t="shared" si="4"/>
        <v>264510272218.01718</v>
      </c>
      <c r="M17" s="1">
        <f t="shared" si="4"/>
        <v>242894715903.99658</v>
      </c>
      <c r="N17" s="1">
        <f t="shared" si="4"/>
        <v>217620802873.54999</v>
      </c>
      <c r="O17" s="1">
        <f t="shared" si="4"/>
        <v>190677147152.07263</v>
      </c>
      <c r="P17" s="1">
        <f t="shared" si="4"/>
        <v>167613258385.56479</v>
      </c>
      <c r="Q17" s="1">
        <f t="shared" si="4"/>
        <v>137660706970.4931</v>
      </c>
      <c r="R17" s="1">
        <f t="shared" si="4"/>
        <v>108430336094.72824</v>
      </c>
      <c r="S17" s="1">
        <f t="shared" si="4"/>
        <v>86818651341.44783</v>
      </c>
      <c r="T17" s="1">
        <f t="shared" si="4"/>
        <v>65918977050.175575</v>
      </c>
      <c r="U17" s="1">
        <f t="shared" si="4"/>
        <v>44970173489.420212</v>
      </c>
      <c r="V17" s="1">
        <f t="shared" si="4"/>
        <v>18905816090.952538</v>
      </c>
    </row>
    <row r="19" spans="1:22" ht="15.75" customHeight="1" x14ac:dyDescent="0.15">
      <c r="A19" s="6" t="s">
        <v>40</v>
      </c>
    </row>
    <row r="20" spans="1:22" ht="15.75" customHeight="1" x14ac:dyDescent="0.15">
      <c r="C20" s="5" t="s">
        <v>5</v>
      </c>
      <c r="D20" s="5" t="s">
        <v>6</v>
      </c>
      <c r="E20" s="5" t="s">
        <v>7</v>
      </c>
      <c r="F20" s="5" t="s">
        <v>8</v>
      </c>
      <c r="G20" s="5" t="s">
        <v>9</v>
      </c>
      <c r="H20" s="5" t="s">
        <v>10</v>
      </c>
      <c r="I20" s="5" t="s">
        <v>11</v>
      </c>
      <c r="J20" s="5" t="s">
        <v>12</v>
      </c>
      <c r="K20" s="5" t="s">
        <v>13</v>
      </c>
      <c r="L20" s="5" t="s">
        <v>14</v>
      </c>
      <c r="M20" s="5" t="s">
        <v>15</v>
      </c>
      <c r="N20" s="5" t="s">
        <v>16</v>
      </c>
      <c r="O20" s="5" t="s">
        <v>17</v>
      </c>
      <c r="P20" s="5" t="s">
        <v>18</v>
      </c>
      <c r="Q20" s="5" t="s">
        <v>19</v>
      </c>
      <c r="R20" s="5" t="s">
        <v>20</v>
      </c>
      <c r="S20" s="5" t="s">
        <v>21</v>
      </c>
      <c r="T20" s="5" t="s">
        <v>22</v>
      </c>
      <c r="U20" s="5" t="s">
        <v>23</v>
      </c>
      <c r="V20" s="5" t="s">
        <v>24</v>
      </c>
    </row>
    <row r="21" spans="1:22" ht="15.75" customHeight="1" x14ac:dyDescent="0.15">
      <c r="A21" s="1" t="s">
        <v>41</v>
      </c>
      <c r="C21" s="1">
        <f>'Solar Avoided Emissions'!C31</f>
        <v>3.5E-4</v>
      </c>
      <c r="D21" s="1">
        <f>'Solar Avoided Emissions'!D31</f>
        <v>3.4026999999999999E-4</v>
      </c>
      <c r="E21" s="1">
        <f>'Solar Avoided Emissions'!E31</f>
        <v>3.3081049399999999E-4</v>
      </c>
      <c r="F21" s="1">
        <f>'Solar Avoided Emissions'!F31</f>
        <v>3.2161396226679999E-4</v>
      </c>
      <c r="G21" s="1">
        <f>'Solar Avoided Emissions'!G31</f>
        <v>3.1267309411578295E-4</v>
      </c>
      <c r="H21" s="1">
        <f>'Solar Avoided Emissions'!H31</f>
        <v>3.0398078209936419E-4</v>
      </c>
      <c r="I21" s="1">
        <f>'Solar Avoided Emissions'!I31</f>
        <v>2.9553011635700184E-4</v>
      </c>
      <c r="J21" s="1">
        <f>'Solar Avoided Emissions'!J31</f>
        <v>2.8731437912227719E-4</v>
      </c>
      <c r="K21" s="1">
        <f>'Solar Avoided Emissions'!K31</f>
        <v>2.7932703938267784E-4</v>
      </c>
      <c r="L21" s="1">
        <f>'Solar Avoided Emissions'!L31</f>
        <v>2.715617476878394E-4</v>
      </c>
      <c r="M21" s="1">
        <f>'Solar Avoided Emissions'!M31</f>
        <v>2.6401233110211745E-4</v>
      </c>
      <c r="N21" s="1">
        <f>'Solar Avoided Emissions'!N31</f>
        <v>2.5667278829747856E-4</v>
      </c>
      <c r="O21" s="1">
        <f>'Solar Avoided Emissions'!O31</f>
        <v>2.4953728478280864E-4</v>
      </c>
      <c r="P21" s="1">
        <f>'Solar Avoided Emissions'!P31</f>
        <v>2.4260014826584656E-4</v>
      </c>
      <c r="Q21" s="1">
        <f>'Solar Avoided Emissions'!Q31</f>
        <v>2.3585586414405602E-4</v>
      </c>
      <c r="R21" s="1">
        <f>'Solar Avoided Emissions'!R31</f>
        <v>2.2929907112085126E-4</v>
      </c>
      <c r="S21" s="1">
        <f>'Solar Avoided Emissions'!S31</f>
        <v>2.2292455694369157E-4</v>
      </c>
      <c r="T21" s="1">
        <f>'Solar Avoided Emissions'!T31</f>
        <v>2.1672725426065694E-4</v>
      </c>
      <c r="U21" s="1">
        <f>'Solar Avoided Emissions'!U31</f>
        <v>2.1070223659221067E-4</v>
      </c>
      <c r="V21" s="1">
        <f>'Solar Avoided Emissions'!V31</f>
        <v>2.0484471441494721E-4</v>
      </c>
    </row>
    <row r="24" spans="1:22" ht="15.75" customHeight="1" x14ac:dyDescent="0.15">
      <c r="A24" s="6" t="s">
        <v>42</v>
      </c>
    </row>
    <row r="25" spans="1:22" ht="15.75" customHeight="1" x14ac:dyDescent="0.15"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5" t="s">
        <v>12</v>
      </c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  <c r="Q25" s="5" t="s">
        <v>19</v>
      </c>
      <c r="R25" s="5" t="s">
        <v>20</v>
      </c>
      <c r="S25" s="5" t="s">
        <v>21</v>
      </c>
      <c r="T25" s="5" t="s">
        <v>22</v>
      </c>
      <c r="U25" s="5" t="s">
        <v>23</v>
      </c>
      <c r="V25" s="5" t="s">
        <v>24</v>
      </c>
    </row>
    <row r="26" spans="1:22" ht="15.75" customHeight="1" x14ac:dyDescent="0.15">
      <c r="A26" s="1" t="s">
        <v>51</v>
      </c>
      <c r="C26" s="1">
        <f t="shared" ref="C26:V26" si="5">C21*C17</f>
        <v>141079221.19673717</v>
      </c>
      <c r="D26" s="1">
        <f t="shared" si="5"/>
        <v>172124165.30032572</v>
      </c>
      <c r="E26" s="1">
        <f t="shared" si="5"/>
        <v>154818342.06333709</v>
      </c>
      <c r="F26" s="1">
        <f t="shared" si="5"/>
        <v>137791254.64549789</v>
      </c>
      <c r="G26" s="1">
        <f t="shared" si="5"/>
        <v>123210848.81476122</v>
      </c>
      <c r="H26" s="1">
        <f t="shared" si="5"/>
        <v>115258781.01135559</v>
      </c>
      <c r="I26" s="1">
        <f t="shared" si="5"/>
        <v>101153727.52981754</v>
      </c>
      <c r="J26" s="1">
        <f t="shared" si="5"/>
        <v>87794387.906234652</v>
      </c>
      <c r="K26" s="1">
        <f t="shared" si="5"/>
        <v>80312584.152252316</v>
      </c>
      <c r="L26" s="1">
        <f t="shared" si="5"/>
        <v>71830871.804910898</v>
      </c>
      <c r="M26" s="1">
        <f t="shared" si="5"/>
        <v>64127200.158200696</v>
      </c>
      <c r="N26" s="1">
        <f t="shared" si="5"/>
        <v>55857338.265090011</v>
      </c>
      <c r="O26" s="1">
        <f t="shared" si="5"/>
        <v>47581057.57046026</v>
      </c>
      <c r="P26" s="1">
        <f t="shared" si="5"/>
        <v>40663001.335659668</v>
      </c>
      <c r="Q26" s="1">
        <f t="shared" si="5"/>
        <v>32468085.001207326</v>
      </c>
      <c r="R26" s="1">
        <f t="shared" si="5"/>
        <v>24862975.347842898</v>
      </c>
      <c r="S26" s="1">
        <f t="shared" si="5"/>
        <v>19354009.38474109</v>
      </c>
      <c r="T26" s="1">
        <f t="shared" si="5"/>
        <v>14286438.899755811</v>
      </c>
      <c r="U26" s="1">
        <f t="shared" si="5"/>
        <v>9475316.1341605783</v>
      </c>
      <c r="V26" s="1">
        <f t="shared" si="5"/>
        <v>3872756.497932686</v>
      </c>
    </row>
    <row r="28" spans="1:22" ht="15.75" customHeight="1" x14ac:dyDescent="0.15">
      <c r="A28" s="6" t="s">
        <v>44</v>
      </c>
    </row>
    <row r="30" spans="1:22" ht="15.75" customHeight="1" x14ac:dyDescent="0.15">
      <c r="A30" s="1" t="s">
        <v>52</v>
      </c>
      <c r="C30" s="1">
        <f>SUM(C26:V26)</f>
        <v>1497922363.0202813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4" spans="1:22" ht="15.75" customHeight="1" x14ac:dyDescent="0.15">
      <c r="A34" s="7" t="s">
        <v>46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6" spans="1:22" ht="15.75" customHeight="1" x14ac:dyDescent="0.15">
      <c r="A36" s="6" t="s">
        <v>40</v>
      </c>
    </row>
    <row r="37" spans="1:22" ht="15.75" customHeight="1" x14ac:dyDescent="0.15">
      <c r="C37" s="5" t="s">
        <v>5</v>
      </c>
      <c r="D37" s="5" t="s">
        <v>6</v>
      </c>
      <c r="E37" s="5" t="s">
        <v>7</v>
      </c>
      <c r="F37" s="5" t="s">
        <v>8</v>
      </c>
      <c r="G37" s="5" t="s">
        <v>9</v>
      </c>
      <c r="H37" s="5" t="s">
        <v>10</v>
      </c>
      <c r="I37" s="5" t="s">
        <v>11</v>
      </c>
      <c r="J37" s="5" t="s">
        <v>12</v>
      </c>
      <c r="K37" s="5" t="s">
        <v>13</v>
      </c>
      <c r="L37" s="5" t="s">
        <v>14</v>
      </c>
      <c r="M37" s="5" t="s">
        <v>15</v>
      </c>
      <c r="N37" s="5" t="s">
        <v>16</v>
      </c>
      <c r="O37" s="5" t="s">
        <v>17</v>
      </c>
      <c r="P37" s="5" t="s">
        <v>18</v>
      </c>
      <c r="Q37" s="5" t="s">
        <v>19</v>
      </c>
      <c r="R37" s="5" t="s">
        <v>20</v>
      </c>
      <c r="S37" s="5" t="s">
        <v>21</v>
      </c>
      <c r="T37" s="5" t="s">
        <v>22</v>
      </c>
      <c r="U37" s="5" t="s">
        <v>23</v>
      </c>
      <c r="V37" s="5" t="s">
        <v>24</v>
      </c>
    </row>
    <row r="38" spans="1:22" ht="15.75" customHeight="1" x14ac:dyDescent="0.15">
      <c r="A38" s="1" t="s">
        <v>41</v>
      </c>
      <c r="C38" s="1">
        <f t="shared" ref="C38:V38" si="6">0.35</f>
        <v>0.35</v>
      </c>
      <c r="D38" s="1">
        <f t="shared" si="6"/>
        <v>0.35</v>
      </c>
      <c r="E38" s="1">
        <f t="shared" si="6"/>
        <v>0.35</v>
      </c>
      <c r="F38" s="1">
        <f t="shared" si="6"/>
        <v>0.35</v>
      </c>
      <c r="G38" s="1">
        <f t="shared" si="6"/>
        <v>0.35</v>
      </c>
      <c r="H38" s="1">
        <f t="shared" si="6"/>
        <v>0.35</v>
      </c>
      <c r="I38" s="1">
        <f t="shared" si="6"/>
        <v>0.35</v>
      </c>
      <c r="J38" s="1">
        <f t="shared" si="6"/>
        <v>0.35</v>
      </c>
      <c r="K38" s="1">
        <f t="shared" si="6"/>
        <v>0.35</v>
      </c>
      <c r="L38" s="1">
        <f t="shared" si="6"/>
        <v>0.35</v>
      </c>
      <c r="M38" s="1">
        <f t="shared" si="6"/>
        <v>0.35</v>
      </c>
      <c r="N38" s="1">
        <f t="shared" si="6"/>
        <v>0.35</v>
      </c>
      <c r="O38" s="1">
        <f t="shared" si="6"/>
        <v>0.35</v>
      </c>
      <c r="P38" s="1">
        <f t="shared" si="6"/>
        <v>0.35</v>
      </c>
      <c r="Q38" s="1">
        <f t="shared" si="6"/>
        <v>0.35</v>
      </c>
      <c r="R38" s="1">
        <f t="shared" si="6"/>
        <v>0.35</v>
      </c>
      <c r="S38" s="1">
        <f t="shared" si="6"/>
        <v>0.35</v>
      </c>
      <c r="T38" s="1">
        <f t="shared" si="6"/>
        <v>0.35</v>
      </c>
      <c r="U38" s="1">
        <f t="shared" si="6"/>
        <v>0.35</v>
      </c>
      <c r="V38" s="1">
        <f t="shared" si="6"/>
        <v>0.35</v>
      </c>
    </row>
    <row r="40" spans="1:22" ht="15.75" customHeight="1" x14ac:dyDescent="0.15">
      <c r="A40" s="6" t="s">
        <v>42</v>
      </c>
    </row>
    <row r="41" spans="1:22" ht="15.75" customHeight="1" x14ac:dyDescent="0.15">
      <c r="C41" s="5" t="s">
        <v>5</v>
      </c>
      <c r="D41" s="5" t="s">
        <v>6</v>
      </c>
      <c r="E41" s="5" t="s">
        <v>7</v>
      </c>
      <c r="F41" s="5" t="s">
        <v>8</v>
      </c>
      <c r="G41" s="5" t="s">
        <v>9</v>
      </c>
      <c r="H41" s="5" t="s">
        <v>10</v>
      </c>
      <c r="I41" s="5" t="s">
        <v>11</v>
      </c>
      <c r="J41" s="5" t="s">
        <v>12</v>
      </c>
      <c r="K41" s="5" t="s">
        <v>13</v>
      </c>
      <c r="L41" s="5" t="s">
        <v>14</v>
      </c>
      <c r="M41" s="5" t="s">
        <v>15</v>
      </c>
      <c r="N41" s="5" t="s">
        <v>16</v>
      </c>
      <c r="O41" s="5" t="s">
        <v>17</v>
      </c>
      <c r="P41" s="5" t="s">
        <v>18</v>
      </c>
      <c r="Q41" s="5" t="s">
        <v>19</v>
      </c>
      <c r="R41" s="5" t="s">
        <v>20</v>
      </c>
      <c r="S41" s="5" t="s">
        <v>21</v>
      </c>
      <c r="T41" s="5" t="s">
        <v>22</v>
      </c>
      <c r="U41" s="5" t="s">
        <v>23</v>
      </c>
      <c r="V41" s="5" t="s">
        <v>24</v>
      </c>
    </row>
    <row r="42" spans="1:22" ht="15.75" customHeight="1" x14ac:dyDescent="0.15">
      <c r="A42" s="1" t="s">
        <v>51</v>
      </c>
      <c r="C42" s="1">
        <f t="shared" ref="C42:V42" si="7">C38*C17</f>
        <v>141079221196.73718</v>
      </c>
      <c r="D42" s="1">
        <f t="shared" si="7"/>
        <v>177046045361.37183</v>
      </c>
      <c r="E42" s="1">
        <f t="shared" si="7"/>
        <v>163798974654.5585</v>
      </c>
      <c r="F42" s="1">
        <f t="shared" si="7"/>
        <v>149952877623.87888</v>
      </c>
      <c r="G42" s="1">
        <f t="shared" si="7"/>
        <v>137919756757.82858</v>
      </c>
      <c r="H42" s="1">
        <f t="shared" si="7"/>
        <v>132707643803.57462</v>
      </c>
      <c r="I42" s="1">
        <f t="shared" si="7"/>
        <v>119797620194.71533</v>
      </c>
      <c r="J42" s="1">
        <f t="shared" si="7"/>
        <v>106949174841.34924</v>
      </c>
      <c r="K42" s="1">
        <f t="shared" si="7"/>
        <v>100632593663.00893</v>
      </c>
      <c r="L42" s="1">
        <f t="shared" si="7"/>
        <v>92578595276.306015</v>
      </c>
      <c r="M42" s="1">
        <f t="shared" si="7"/>
        <v>85013150566.398804</v>
      </c>
      <c r="N42" s="1">
        <f t="shared" si="7"/>
        <v>76167281005.742493</v>
      </c>
      <c r="O42" s="1">
        <f t="shared" si="7"/>
        <v>66737001503.225418</v>
      </c>
      <c r="P42" s="1">
        <f t="shared" si="7"/>
        <v>58664640434.94767</v>
      </c>
      <c r="Q42" s="1">
        <f t="shared" si="7"/>
        <v>48181247439.672585</v>
      </c>
      <c r="R42" s="1">
        <f t="shared" si="7"/>
        <v>37950617633.154884</v>
      </c>
      <c r="S42" s="1">
        <f t="shared" si="7"/>
        <v>30386527969.506737</v>
      </c>
      <c r="T42" s="1">
        <f t="shared" si="7"/>
        <v>23071641967.561451</v>
      </c>
      <c r="U42" s="1">
        <f t="shared" si="7"/>
        <v>15739560721.297073</v>
      </c>
      <c r="V42" s="1">
        <f t="shared" si="7"/>
        <v>6617035631.8333874</v>
      </c>
    </row>
    <row r="45" spans="1:22" ht="15.75" customHeight="1" x14ac:dyDescent="0.15">
      <c r="A45" s="6" t="s">
        <v>44</v>
      </c>
    </row>
    <row r="47" spans="1:22" ht="15.75" customHeight="1" x14ac:dyDescent="0.15">
      <c r="A47" s="1" t="s">
        <v>52</v>
      </c>
      <c r="C47" s="1">
        <f>SUM(C42:V42)</f>
        <v>1770991208246.6699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Solar Avoided Emissions</vt:lpstr>
      <vt:lpstr>Wind Avoided Emissions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Smith</cp:lastModifiedBy>
  <dcterms:created xsi:type="dcterms:W3CDTF">2024-04-22T21:12:50Z</dcterms:created>
  <dcterms:modified xsi:type="dcterms:W3CDTF">2024-04-22T21:12:50Z</dcterms:modified>
</cp:coreProperties>
</file>